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T:\Technical\rp\23\500 ILF-Incremental Loss Factor\MCW-Module C Work\Settlement Postings 2006-2016\Posting 2014-2016 (2020-10-19)\"/>
    </mc:Choice>
  </mc:AlternateContent>
  <xr:revisionPtr revIDLastSave="0" documentId="13_ncr:1_{AFE4173B-4270-4E8E-B07C-65982F17AF1D}" xr6:coauthVersionLast="44" xr6:coauthVersionMax="44" xr10:uidLastSave="{00000000-0000-0000-0000-000000000000}"/>
  <bookViews>
    <workbookView xWindow="-120" yWindow="-120" windowWidth="29040" windowHeight="15840" xr2:uid="{00000000-000D-0000-FFFF-FFFF00000000}"/>
  </bookViews>
  <sheets>
    <sheet name="Summary" sheetId="3" r:id="rId1"/>
    <sheet name="2016" sheetId="8" r:id="rId2"/>
    <sheet name="2015" sheetId="7" r:id="rId3"/>
    <sheet name="2014" sheetId="5" r:id="rId4"/>
    <sheet name="Lookup Tables" sheetId="6" r:id="rId5"/>
  </sheets>
  <externalReferences>
    <externalReference r:id="rId6"/>
  </externalReferences>
  <definedNames>
    <definedName name="_xlnm._FilterDatabase" localSheetId="4" hidden="1">'Lookup Tables'!$C$1:$C$198</definedName>
    <definedName name="_xlnm._FilterDatabase" localSheetId="0" hidden="1">Summary!#REF!</definedName>
    <definedName name="FacilityLookup">OFFSET('Lookup Tables'!$H$2,0,0,COUNTA('Lookup Tables'!$H:$H)-1,2)</definedName>
    <definedName name="IndexLookup">OFFSET('Lookup Tables'!$A$2,0,0,COUNTA('Lookup Tables'!$A:$A)-1,3)</definedName>
    <definedName name="LocationLookup">OFFSET('[1]Lookup Tables'!$A$2,0,0,COUNTA('[1]Lookup Tables'!$B:$B)-1,2)</definedName>
    <definedName name="Lookup2014">OFFSET('2014'!$A$5,0,0,COUNTA('2014'!$A:$A)-10,56)</definedName>
    <definedName name="Lookup2015">OFFSET('2015'!$A$5,0,0,COUNTA('2015'!$A:$A)-10,56)</definedName>
    <definedName name="Lookup2016">OFFSET('2016'!$A$5,0,0,COUNTA('2016'!$A:$A)-10,56)</definedName>
    <definedName name="ParticipantLookup">OFFSET('Lookup Tables'!$E$2,0,0,COUNTA('Lookup Tables'!$E:$E)-1,2)</definedName>
    <definedName name="_xlnm.Print_Titles" localSheetId="3">'2014'!$1:$4</definedName>
    <definedName name="_xlnm.Print_Titles" localSheetId="2">'2015'!$1:$4</definedName>
    <definedName name="_xlnm.Print_Titles" localSheetId="1">'2016'!$1:$4</definedName>
    <definedName name="_xlnm.Print_Titles" localSheetId="4">'Lookup Tables'!$1:$1</definedName>
    <definedName name="_xlnm.Print_Titles" localSheetId="0">Summary!$1:$4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271" i="3" l="1"/>
  <c r="Q272" i="3" s="1"/>
  <c r="P271" i="3"/>
  <c r="P272" i="3" s="1"/>
  <c r="O271" i="3"/>
  <c r="O272" i="3" s="1"/>
  <c r="N271" i="3"/>
  <c r="N272" i="3" s="1"/>
  <c r="K271" i="3"/>
  <c r="K272" i="3" s="1"/>
  <c r="J271" i="3"/>
  <c r="J272" i="3" s="1"/>
  <c r="G271" i="3"/>
  <c r="F271" i="3"/>
  <c r="O269" i="3"/>
  <c r="O270" i="3" s="1"/>
  <c r="N269" i="3"/>
  <c r="N270" i="3" s="1"/>
  <c r="K269" i="3"/>
  <c r="K270" i="3" s="1"/>
  <c r="J269" i="3"/>
  <c r="J270" i="3" s="1"/>
  <c r="G269" i="3"/>
  <c r="F269" i="3"/>
  <c r="F270" i="3" s="1"/>
  <c r="Q267" i="3"/>
  <c r="Q268" i="3" s="1"/>
  <c r="P267" i="3"/>
  <c r="P268" i="3" s="1"/>
  <c r="O267" i="3"/>
  <c r="O268" i="3" s="1"/>
  <c r="N267" i="3"/>
  <c r="N268" i="3" s="1"/>
  <c r="M267" i="3"/>
  <c r="M268" i="3" s="1"/>
  <c r="L267" i="3"/>
  <c r="L268" i="3" s="1"/>
  <c r="K267" i="3"/>
  <c r="K268" i="3" s="1"/>
  <c r="J267" i="3"/>
  <c r="J268" i="3" s="1"/>
  <c r="G267" i="3"/>
  <c r="F267" i="3"/>
  <c r="O265" i="3"/>
  <c r="N265" i="3"/>
  <c r="K265" i="3"/>
  <c r="J265" i="3"/>
  <c r="G265" i="3"/>
  <c r="F265" i="3"/>
  <c r="O264" i="3"/>
  <c r="N264" i="3"/>
  <c r="K264" i="3"/>
  <c r="J264" i="3"/>
  <c r="G264" i="3"/>
  <c r="F264" i="3"/>
  <c r="Q263" i="3"/>
  <c r="P263" i="3"/>
  <c r="O263" i="3"/>
  <c r="N263" i="3"/>
  <c r="M263" i="3"/>
  <c r="L263" i="3"/>
  <c r="K263" i="3"/>
  <c r="J263" i="3"/>
  <c r="G263" i="3"/>
  <c r="F263" i="3"/>
  <c r="O261" i="3"/>
  <c r="N261" i="3"/>
  <c r="K261" i="3"/>
  <c r="J261" i="3"/>
  <c r="G261" i="3"/>
  <c r="F261" i="3"/>
  <c r="O260" i="3"/>
  <c r="N260" i="3"/>
  <c r="K260" i="3"/>
  <c r="J260" i="3"/>
  <c r="G260" i="3"/>
  <c r="F260" i="3"/>
  <c r="O259" i="3"/>
  <c r="N259" i="3"/>
  <c r="K259" i="3"/>
  <c r="J259" i="3"/>
  <c r="G259" i="3"/>
  <c r="F259" i="3"/>
  <c r="O258" i="3"/>
  <c r="N258" i="3"/>
  <c r="K258" i="3"/>
  <c r="J258" i="3"/>
  <c r="G258" i="3"/>
  <c r="F258" i="3"/>
  <c r="O257" i="3"/>
  <c r="N257" i="3"/>
  <c r="K257" i="3"/>
  <c r="J257" i="3"/>
  <c r="G257" i="3"/>
  <c r="F257" i="3"/>
  <c r="O256" i="3"/>
  <c r="N256" i="3"/>
  <c r="K256" i="3"/>
  <c r="J256" i="3"/>
  <c r="G256" i="3"/>
  <c r="F256" i="3"/>
  <c r="O255" i="3"/>
  <c r="N255" i="3"/>
  <c r="K255" i="3"/>
  <c r="J255" i="3"/>
  <c r="G255" i="3"/>
  <c r="F255" i="3"/>
  <c r="O254" i="3"/>
  <c r="N254" i="3"/>
  <c r="K254" i="3"/>
  <c r="J254" i="3"/>
  <c r="G254" i="3"/>
  <c r="F254" i="3"/>
  <c r="O253" i="3"/>
  <c r="N253" i="3"/>
  <c r="K253" i="3"/>
  <c r="J253" i="3"/>
  <c r="G253" i="3"/>
  <c r="F253" i="3"/>
  <c r="O251" i="3"/>
  <c r="N251" i="3"/>
  <c r="K251" i="3"/>
  <c r="J251" i="3"/>
  <c r="G251" i="3"/>
  <c r="F251" i="3"/>
  <c r="O250" i="3"/>
  <c r="N250" i="3"/>
  <c r="K250" i="3"/>
  <c r="J250" i="3"/>
  <c r="G250" i="3"/>
  <c r="F250" i="3"/>
  <c r="O249" i="3"/>
  <c r="N249" i="3"/>
  <c r="K249" i="3"/>
  <c r="J249" i="3"/>
  <c r="G249" i="3"/>
  <c r="F249" i="3"/>
  <c r="O248" i="3"/>
  <c r="N248" i="3"/>
  <c r="K248" i="3"/>
  <c r="J248" i="3"/>
  <c r="G248" i="3"/>
  <c r="F248" i="3"/>
  <c r="O247" i="3"/>
  <c r="N247" i="3"/>
  <c r="K247" i="3"/>
  <c r="J247" i="3"/>
  <c r="G247" i="3"/>
  <c r="F247" i="3"/>
  <c r="O246" i="3"/>
  <c r="N246" i="3"/>
  <c r="K246" i="3"/>
  <c r="J246" i="3"/>
  <c r="G246" i="3"/>
  <c r="F246" i="3"/>
  <c r="O245" i="3"/>
  <c r="N245" i="3"/>
  <c r="K245" i="3"/>
  <c r="J245" i="3"/>
  <c r="G245" i="3"/>
  <c r="F245" i="3"/>
  <c r="O244" i="3"/>
  <c r="N244" i="3"/>
  <c r="K244" i="3"/>
  <c r="J244" i="3"/>
  <c r="G244" i="3"/>
  <c r="F244" i="3"/>
  <c r="O243" i="3"/>
  <c r="N243" i="3"/>
  <c r="K243" i="3"/>
  <c r="J243" i="3"/>
  <c r="G243" i="3"/>
  <c r="F243" i="3"/>
  <c r="O242" i="3"/>
  <c r="N242" i="3"/>
  <c r="K242" i="3"/>
  <c r="J242" i="3"/>
  <c r="G242" i="3"/>
  <c r="F242" i="3"/>
  <c r="O241" i="3"/>
  <c r="N241" i="3"/>
  <c r="K241" i="3"/>
  <c r="J241" i="3"/>
  <c r="G241" i="3"/>
  <c r="F241" i="3"/>
  <c r="O240" i="3"/>
  <c r="N240" i="3"/>
  <c r="K240" i="3"/>
  <c r="J240" i="3"/>
  <c r="G240" i="3"/>
  <c r="F240" i="3"/>
  <c r="O239" i="3"/>
  <c r="N239" i="3"/>
  <c r="K239" i="3"/>
  <c r="J239" i="3"/>
  <c r="G239" i="3"/>
  <c r="F239" i="3"/>
  <c r="O238" i="3"/>
  <c r="N238" i="3"/>
  <c r="K238" i="3"/>
  <c r="J238" i="3"/>
  <c r="G238" i="3"/>
  <c r="F238" i="3"/>
  <c r="Q236" i="3"/>
  <c r="P236" i="3"/>
  <c r="O236" i="3"/>
  <c r="N236" i="3"/>
  <c r="K236" i="3"/>
  <c r="J236" i="3"/>
  <c r="I236" i="3"/>
  <c r="H236" i="3"/>
  <c r="G236" i="3"/>
  <c r="F236" i="3"/>
  <c r="O235" i="3"/>
  <c r="N235" i="3"/>
  <c r="K235" i="3"/>
  <c r="J235" i="3"/>
  <c r="G235" i="3"/>
  <c r="F235" i="3"/>
  <c r="O234" i="3"/>
  <c r="N234" i="3"/>
  <c r="K234" i="3"/>
  <c r="J234" i="3"/>
  <c r="G234" i="3"/>
  <c r="F234" i="3"/>
  <c r="O233" i="3"/>
  <c r="N233" i="3"/>
  <c r="K233" i="3"/>
  <c r="J233" i="3"/>
  <c r="G233" i="3"/>
  <c r="F233" i="3"/>
  <c r="O231" i="3"/>
  <c r="N231" i="3"/>
  <c r="K231" i="3"/>
  <c r="J231" i="3"/>
  <c r="G231" i="3"/>
  <c r="F231" i="3"/>
  <c r="Q230" i="3"/>
  <c r="P230" i="3"/>
  <c r="O230" i="3"/>
  <c r="N230" i="3"/>
  <c r="K230" i="3"/>
  <c r="J230" i="3"/>
  <c r="G230" i="3"/>
  <c r="F230" i="3"/>
  <c r="O229" i="3"/>
  <c r="N229" i="3"/>
  <c r="K229" i="3"/>
  <c r="J229" i="3"/>
  <c r="G229" i="3"/>
  <c r="F229" i="3"/>
  <c r="O228" i="3"/>
  <c r="N228" i="3"/>
  <c r="K228" i="3"/>
  <c r="J228" i="3"/>
  <c r="G228" i="3"/>
  <c r="F228" i="3"/>
  <c r="Q227" i="3"/>
  <c r="P227" i="3"/>
  <c r="O227" i="3"/>
  <c r="N227" i="3"/>
  <c r="K227" i="3"/>
  <c r="J227" i="3"/>
  <c r="G227" i="3"/>
  <c r="F227" i="3"/>
  <c r="O226" i="3"/>
  <c r="N226" i="3"/>
  <c r="K226" i="3"/>
  <c r="J226" i="3"/>
  <c r="G226" i="3"/>
  <c r="F226" i="3"/>
  <c r="O225" i="3"/>
  <c r="N225" i="3"/>
  <c r="K225" i="3"/>
  <c r="J225" i="3"/>
  <c r="G225" i="3"/>
  <c r="F225" i="3"/>
  <c r="O224" i="3"/>
  <c r="N224" i="3"/>
  <c r="K224" i="3"/>
  <c r="J224" i="3"/>
  <c r="G224" i="3"/>
  <c r="F224" i="3"/>
  <c r="O223" i="3"/>
  <c r="N223" i="3"/>
  <c r="K223" i="3"/>
  <c r="J223" i="3"/>
  <c r="G223" i="3"/>
  <c r="F223" i="3"/>
  <c r="O221" i="3"/>
  <c r="O222" i="3" s="1"/>
  <c r="N221" i="3"/>
  <c r="N222" i="3" s="1"/>
  <c r="K221" i="3"/>
  <c r="K222" i="3" s="1"/>
  <c r="J221" i="3"/>
  <c r="J222" i="3" s="1"/>
  <c r="G221" i="3"/>
  <c r="F221" i="3"/>
  <c r="Q219" i="3"/>
  <c r="P219" i="3"/>
  <c r="O219" i="3"/>
  <c r="N219" i="3"/>
  <c r="M219" i="3"/>
  <c r="L219" i="3"/>
  <c r="K219" i="3"/>
  <c r="J219" i="3"/>
  <c r="G219" i="3"/>
  <c r="F219" i="3"/>
  <c r="O218" i="3"/>
  <c r="N218" i="3"/>
  <c r="M218" i="3"/>
  <c r="L218" i="3"/>
  <c r="K218" i="3"/>
  <c r="J218" i="3"/>
  <c r="I218" i="3"/>
  <c r="H218" i="3"/>
  <c r="G218" i="3"/>
  <c r="F218" i="3"/>
  <c r="Q216" i="3"/>
  <c r="Q217" i="3" s="1"/>
  <c r="P216" i="3"/>
  <c r="P217" i="3" s="1"/>
  <c r="O216" i="3"/>
  <c r="O217" i="3" s="1"/>
  <c r="N216" i="3"/>
  <c r="N217" i="3" s="1"/>
  <c r="M216" i="3"/>
  <c r="M217" i="3" s="1"/>
  <c r="L216" i="3"/>
  <c r="L217" i="3" s="1"/>
  <c r="K216" i="3"/>
  <c r="K217" i="3" s="1"/>
  <c r="J216" i="3"/>
  <c r="J217" i="3" s="1"/>
  <c r="G216" i="3"/>
  <c r="F216" i="3"/>
  <c r="O214" i="3"/>
  <c r="O215" i="3" s="1"/>
  <c r="N214" i="3"/>
  <c r="N215" i="3" s="1"/>
  <c r="K214" i="3"/>
  <c r="K215" i="3" s="1"/>
  <c r="J214" i="3"/>
  <c r="J215" i="3" s="1"/>
  <c r="I214" i="3"/>
  <c r="H214" i="3"/>
  <c r="G214" i="3"/>
  <c r="F214" i="3"/>
  <c r="O212" i="3"/>
  <c r="O213" i="3" s="1"/>
  <c r="N212" i="3"/>
  <c r="N213" i="3" s="1"/>
  <c r="K212" i="3"/>
  <c r="K213" i="3" s="1"/>
  <c r="J212" i="3"/>
  <c r="J213" i="3" s="1"/>
  <c r="G212" i="3"/>
  <c r="F212" i="3"/>
  <c r="O210" i="3"/>
  <c r="N210" i="3"/>
  <c r="K210" i="3"/>
  <c r="J210" i="3"/>
  <c r="I210" i="3"/>
  <c r="H210" i="3"/>
  <c r="G210" i="3"/>
  <c r="F210" i="3"/>
  <c r="O209" i="3"/>
  <c r="N209" i="3"/>
  <c r="K209" i="3"/>
  <c r="J209" i="3"/>
  <c r="G209" i="3"/>
  <c r="F209" i="3"/>
  <c r="O208" i="3"/>
  <c r="N208" i="3"/>
  <c r="K208" i="3"/>
  <c r="J208" i="3"/>
  <c r="G208" i="3"/>
  <c r="F208" i="3"/>
  <c r="O206" i="3"/>
  <c r="O207" i="3" s="1"/>
  <c r="N206" i="3"/>
  <c r="N207" i="3" s="1"/>
  <c r="K206" i="3"/>
  <c r="K207" i="3" s="1"/>
  <c r="J206" i="3"/>
  <c r="J207" i="3" s="1"/>
  <c r="G206" i="3"/>
  <c r="F206" i="3"/>
  <c r="Q204" i="3"/>
  <c r="P204" i="3"/>
  <c r="O204" i="3"/>
  <c r="N204" i="3"/>
  <c r="M204" i="3"/>
  <c r="L204" i="3"/>
  <c r="K204" i="3"/>
  <c r="J204" i="3"/>
  <c r="G204" i="3"/>
  <c r="F204" i="3"/>
  <c r="Q203" i="3"/>
  <c r="P203" i="3"/>
  <c r="O203" i="3"/>
  <c r="N203" i="3"/>
  <c r="M203" i="3"/>
  <c r="L203" i="3"/>
  <c r="K203" i="3"/>
  <c r="J203" i="3"/>
  <c r="G203" i="3"/>
  <c r="F203" i="3"/>
  <c r="O201" i="3"/>
  <c r="N201" i="3"/>
  <c r="K201" i="3"/>
  <c r="J201" i="3"/>
  <c r="G201" i="3"/>
  <c r="F201" i="3"/>
  <c r="O200" i="3"/>
  <c r="N200" i="3"/>
  <c r="K200" i="3"/>
  <c r="J200" i="3"/>
  <c r="G200" i="3"/>
  <c r="F200" i="3"/>
  <c r="O198" i="3"/>
  <c r="O199" i="3" s="1"/>
  <c r="N198" i="3"/>
  <c r="N199" i="3" s="1"/>
  <c r="K198" i="3"/>
  <c r="K199" i="3" s="1"/>
  <c r="J198" i="3"/>
  <c r="J199" i="3" s="1"/>
  <c r="G198" i="3"/>
  <c r="F198" i="3"/>
  <c r="O196" i="3"/>
  <c r="N196" i="3"/>
  <c r="K196" i="3"/>
  <c r="J196" i="3"/>
  <c r="G196" i="3"/>
  <c r="F196" i="3"/>
  <c r="O195" i="3"/>
  <c r="N195" i="3"/>
  <c r="K195" i="3"/>
  <c r="J195" i="3"/>
  <c r="I195" i="3"/>
  <c r="H195" i="3"/>
  <c r="G195" i="3"/>
  <c r="F195" i="3"/>
  <c r="O194" i="3"/>
  <c r="N194" i="3"/>
  <c r="K194" i="3"/>
  <c r="J194" i="3"/>
  <c r="G194" i="3"/>
  <c r="F194" i="3"/>
  <c r="O193" i="3"/>
  <c r="N193" i="3"/>
  <c r="M193" i="3"/>
  <c r="L193" i="3"/>
  <c r="K193" i="3"/>
  <c r="J193" i="3"/>
  <c r="I193" i="3"/>
  <c r="H193" i="3"/>
  <c r="G193" i="3"/>
  <c r="F193" i="3"/>
  <c r="O192" i="3"/>
  <c r="N192" i="3"/>
  <c r="M192" i="3"/>
  <c r="L192" i="3"/>
  <c r="K192" i="3"/>
  <c r="J192" i="3"/>
  <c r="I192" i="3"/>
  <c r="H192" i="3"/>
  <c r="G192" i="3"/>
  <c r="F192" i="3"/>
  <c r="Q190" i="3"/>
  <c r="P190" i="3"/>
  <c r="O190" i="3"/>
  <c r="N190" i="3"/>
  <c r="K190" i="3"/>
  <c r="J190" i="3"/>
  <c r="I190" i="3"/>
  <c r="H190" i="3"/>
  <c r="G190" i="3"/>
  <c r="F190" i="3"/>
  <c r="O189" i="3"/>
  <c r="N189" i="3"/>
  <c r="K189" i="3"/>
  <c r="J189" i="3"/>
  <c r="I189" i="3"/>
  <c r="H189" i="3"/>
  <c r="G189" i="3"/>
  <c r="F189" i="3"/>
  <c r="O188" i="3"/>
  <c r="N188" i="3"/>
  <c r="K188" i="3"/>
  <c r="J188" i="3"/>
  <c r="G188" i="3"/>
  <c r="F188" i="3"/>
  <c r="O187" i="3"/>
  <c r="N187" i="3"/>
  <c r="K187" i="3"/>
  <c r="J187" i="3"/>
  <c r="G187" i="3"/>
  <c r="F187" i="3"/>
  <c r="O186" i="3"/>
  <c r="N186" i="3"/>
  <c r="K186" i="3"/>
  <c r="J186" i="3"/>
  <c r="G186" i="3"/>
  <c r="F186" i="3"/>
  <c r="O185" i="3"/>
  <c r="N185" i="3"/>
  <c r="K185" i="3"/>
  <c r="J185" i="3"/>
  <c r="I185" i="3"/>
  <c r="H185" i="3"/>
  <c r="G185" i="3"/>
  <c r="F185" i="3"/>
  <c r="O183" i="3"/>
  <c r="O184" i="3" s="1"/>
  <c r="N183" i="3"/>
  <c r="N184" i="3" s="1"/>
  <c r="K183" i="3"/>
  <c r="K184" i="3" s="1"/>
  <c r="J183" i="3"/>
  <c r="J184" i="3" s="1"/>
  <c r="G183" i="3"/>
  <c r="F183" i="3"/>
  <c r="O181" i="3"/>
  <c r="O182" i="3" s="1"/>
  <c r="N181" i="3"/>
  <c r="N182" i="3" s="1"/>
  <c r="K181" i="3"/>
  <c r="K182" i="3" s="1"/>
  <c r="J181" i="3"/>
  <c r="J182" i="3" s="1"/>
  <c r="G181" i="3"/>
  <c r="F181" i="3"/>
  <c r="O179" i="3"/>
  <c r="O180" i="3" s="1"/>
  <c r="N179" i="3"/>
  <c r="N180" i="3" s="1"/>
  <c r="K179" i="3"/>
  <c r="K180" i="3" s="1"/>
  <c r="J179" i="3"/>
  <c r="J180" i="3" s="1"/>
  <c r="G179" i="3"/>
  <c r="F179" i="3"/>
  <c r="O177" i="3"/>
  <c r="N177" i="3"/>
  <c r="K177" i="3"/>
  <c r="J177" i="3"/>
  <c r="G177" i="3"/>
  <c r="F177" i="3"/>
  <c r="O176" i="3"/>
  <c r="N176" i="3"/>
  <c r="K176" i="3"/>
  <c r="J176" i="3"/>
  <c r="G176" i="3"/>
  <c r="F176" i="3"/>
  <c r="O175" i="3"/>
  <c r="N175" i="3"/>
  <c r="K175" i="3"/>
  <c r="J175" i="3"/>
  <c r="G175" i="3"/>
  <c r="F175" i="3"/>
  <c r="Q174" i="3"/>
  <c r="P174" i="3"/>
  <c r="O174" i="3"/>
  <c r="N174" i="3"/>
  <c r="K174" i="3"/>
  <c r="J174" i="3"/>
  <c r="G174" i="3"/>
  <c r="F174" i="3"/>
  <c r="O172" i="3"/>
  <c r="N172" i="3"/>
  <c r="K172" i="3"/>
  <c r="J172" i="3"/>
  <c r="G172" i="3"/>
  <c r="F172" i="3"/>
  <c r="O171" i="3"/>
  <c r="N171" i="3"/>
  <c r="K171" i="3"/>
  <c r="J171" i="3"/>
  <c r="G171" i="3"/>
  <c r="F171" i="3"/>
  <c r="O170" i="3"/>
  <c r="N170" i="3"/>
  <c r="K170" i="3"/>
  <c r="J170" i="3"/>
  <c r="I170" i="3"/>
  <c r="H170" i="3"/>
  <c r="G170" i="3"/>
  <c r="F170" i="3"/>
  <c r="Q168" i="3"/>
  <c r="P168" i="3"/>
  <c r="O168" i="3"/>
  <c r="N168" i="3"/>
  <c r="M168" i="3"/>
  <c r="L168" i="3"/>
  <c r="K168" i="3"/>
  <c r="J168" i="3"/>
  <c r="G168" i="3"/>
  <c r="F168" i="3"/>
  <c r="Q167" i="3"/>
  <c r="P167" i="3"/>
  <c r="O167" i="3"/>
  <c r="N167" i="3"/>
  <c r="K167" i="3"/>
  <c r="J167" i="3"/>
  <c r="G167" i="3"/>
  <c r="F167" i="3"/>
  <c r="O166" i="3"/>
  <c r="N166" i="3"/>
  <c r="K166" i="3"/>
  <c r="J166" i="3"/>
  <c r="G166" i="3"/>
  <c r="F166" i="3"/>
  <c r="O165" i="3"/>
  <c r="N165" i="3"/>
  <c r="K165" i="3"/>
  <c r="J165" i="3"/>
  <c r="G165" i="3"/>
  <c r="F165" i="3"/>
  <c r="O163" i="3"/>
  <c r="O164" i="3" s="1"/>
  <c r="N163" i="3"/>
  <c r="N164" i="3" s="1"/>
  <c r="K163" i="3"/>
  <c r="K164" i="3" s="1"/>
  <c r="J163" i="3"/>
  <c r="J164" i="3" s="1"/>
  <c r="G163" i="3"/>
  <c r="F163" i="3"/>
  <c r="O161" i="3"/>
  <c r="O162" i="3" s="1"/>
  <c r="N161" i="3"/>
  <c r="N162" i="3" s="1"/>
  <c r="K161" i="3"/>
  <c r="K162" i="3" s="1"/>
  <c r="J161" i="3"/>
  <c r="J162" i="3" s="1"/>
  <c r="G161" i="3"/>
  <c r="F161" i="3"/>
  <c r="Q159" i="3"/>
  <c r="P159" i="3"/>
  <c r="O159" i="3"/>
  <c r="N159" i="3"/>
  <c r="K159" i="3"/>
  <c r="J159" i="3"/>
  <c r="I159" i="3"/>
  <c r="H159" i="3"/>
  <c r="G159" i="3"/>
  <c r="F159" i="3"/>
  <c r="Q158" i="3"/>
  <c r="P158" i="3"/>
  <c r="O158" i="3"/>
  <c r="N158" i="3"/>
  <c r="K158" i="3"/>
  <c r="J158" i="3"/>
  <c r="I158" i="3"/>
  <c r="H158" i="3"/>
  <c r="G158" i="3"/>
  <c r="F158" i="3"/>
  <c r="Q157" i="3"/>
  <c r="P157" i="3"/>
  <c r="O157" i="3"/>
  <c r="N157" i="3"/>
  <c r="M157" i="3"/>
  <c r="L157" i="3"/>
  <c r="K157" i="3"/>
  <c r="J157" i="3"/>
  <c r="G157" i="3"/>
  <c r="F157" i="3"/>
  <c r="Q156" i="3"/>
  <c r="P156" i="3"/>
  <c r="O156" i="3"/>
  <c r="N156" i="3"/>
  <c r="K156" i="3"/>
  <c r="J156" i="3"/>
  <c r="I156" i="3"/>
  <c r="H156" i="3"/>
  <c r="G156" i="3"/>
  <c r="F156" i="3"/>
  <c r="O154" i="3"/>
  <c r="O155" i="3" s="1"/>
  <c r="N154" i="3"/>
  <c r="N155" i="3" s="1"/>
  <c r="K154" i="3"/>
  <c r="K155" i="3" s="1"/>
  <c r="J154" i="3"/>
  <c r="J155" i="3" s="1"/>
  <c r="G154" i="3"/>
  <c r="F154" i="3"/>
  <c r="O152" i="3"/>
  <c r="N152" i="3"/>
  <c r="K152" i="3"/>
  <c r="J152" i="3"/>
  <c r="G152" i="3"/>
  <c r="F152" i="3"/>
  <c r="O151" i="3"/>
  <c r="N151" i="3"/>
  <c r="K151" i="3"/>
  <c r="J151" i="3"/>
  <c r="G151" i="3"/>
  <c r="F151" i="3"/>
  <c r="Q149" i="3"/>
  <c r="Q150" i="3" s="1"/>
  <c r="P149" i="3"/>
  <c r="P150" i="3" s="1"/>
  <c r="O149" i="3"/>
  <c r="O150" i="3" s="1"/>
  <c r="N149" i="3"/>
  <c r="N150" i="3" s="1"/>
  <c r="M149" i="3"/>
  <c r="M150" i="3" s="1"/>
  <c r="L149" i="3"/>
  <c r="L150" i="3" s="1"/>
  <c r="K149" i="3"/>
  <c r="K150" i="3" s="1"/>
  <c r="J149" i="3"/>
  <c r="J150" i="3" s="1"/>
  <c r="G149" i="3"/>
  <c r="F149" i="3"/>
  <c r="O147" i="3"/>
  <c r="O148" i="3" s="1"/>
  <c r="N147" i="3"/>
  <c r="N148" i="3" s="1"/>
  <c r="K147" i="3"/>
  <c r="K148" i="3" s="1"/>
  <c r="J147" i="3"/>
  <c r="J148" i="3" s="1"/>
  <c r="G147" i="3"/>
  <c r="F147" i="3"/>
  <c r="Q145" i="3"/>
  <c r="P145" i="3"/>
  <c r="O145" i="3"/>
  <c r="N145" i="3"/>
  <c r="M145" i="3"/>
  <c r="L145" i="3"/>
  <c r="K145" i="3"/>
  <c r="J145" i="3"/>
  <c r="G145" i="3"/>
  <c r="F145" i="3"/>
  <c r="O144" i="3"/>
  <c r="N144" i="3"/>
  <c r="K144" i="3"/>
  <c r="J144" i="3"/>
  <c r="G144" i="3"/>
  <c r="F144" i="3"/>
  <c r="O142" i="3"/>
  <c r="O143" i="3" s="1"/>
  <c r="N142" i="3"/>
  <c r="N143" i="3" s="1"/>
  <c r="K142" i="3"/>
  <c r="K143" i="3" s="1"/>
  <c r="J142" i="3"/>
  <c r="J143" i="3" s="1"/>
  <c r="G142" i="3"/>
  <c r="F142" i="3"/>
  <c r="O140" i="3"/>
  <c r="O141" i="3" s="1"/>
  <c r="N140" i="3"/>
  <c r="N141" i="3" s="1"/>
  <c r="K140" i="3"/>
  <c r="K141" i="3" s="1"/>
  <c r="J140" i="3"/>
  <c r="J141" i="3" s="1"/>
  <c r="G140" i="3"/>
  <c r="F140" i="3"/>
  <c r="O138" i="3"/>
  <c r="O139" i="3" s="1"/>
  <c r="N138" i="3"/>
  <c r="N139" i="3" s="1"/>
  <c r="K138" i="3"/>
  <c r="K139" i="3" s="1"/>
  <c r="J138" i="3"/>
  <c r="J139" i="3" s="1"/>
  <c r="G138" i="3"/>
  <c r="F138" i="3"/>
  <c r="Q136" i="3"/>
  <c r="P136" i="3"/>
  <c r="O136" i="3"/>
  <c r="N136" i="3"/>
  <c r="K136" i="3"/>
  <c r="J136" i="3"/>
  <c r="G136" i="3"/>
  <c r="F136" i="3"/>
  <c r="O135" i="3"/>
  <c r="N135" i="3"/>
  <c r="K135" i="3"/>
  <c r="J135" i="3"/>
  <c r="I135" i="3"/>
  <c r="H135" i="3"/>
  <c r="G135" i="3"/>
  <c r="F135" i="3"/>
  <c r="O134" i="3"/>
  <c r="N134" i="3"/>
  <c r="K134" i="3"/>
  <c r="J134" i="3"/>
  <c r="G134" i="3"/>
  <c r="F134" i="3"/>
  <c r="O133" i="3"/>
  <c r="N133" i="3"/>
  <c r="K133" i="3"/>
  <c r="J133" i="3"/>
  <c r="G133" i="3"/>
  <c r="F133" i="3"/>
  <c r="O132" i="3"/>
  <c r="N132" i="3"/>
  <c r="K132" i="3"/>
  <c r="J132" i="3"/>
  <c r="G132" i="3"/>
  <c r="F132" i="3"/>
  <c r="O131" i="3"/>
  <c r="N131" i="3"/>
  <c r="K131" i="3"/>
  <c r="J131" i="3"/>
  <c r="G131" i="3"/>
  <c r="F131" i="3"/>
  <c r="O130" i="3"/>
  <c r="N130" i="3"/>
  <c r="K130" i="3"/>
  <c r="J130" i="3"/>
  <c r="G130" i="3"/>
  <c r="F130" i="3"/>
  <c r="Q129" i="3"/>
  <c r="P129" i="3"/>
  <c r="O129" i="3"/>
  <c r="N129" i="3"/>
  <c r="K129" i="3"/>
  <c r="J129" i="3"/>
  <c r="G129" i="3"/>
  <c r="F129" i="3"/>
  <c r="O128" i="3"/>
  <c r="N128" i="3"/>
  <c r="K128" i="3"/>
  <c r="J128" i="3"/>
  <c r="G128" i="3"/>
  <c r="F128" i="3"/>
  <c r="O127" i="3"/>
  <c r="N127" i="3"/>
  <c r="K127" i="3"/>
  <c r="J127" i="3"/>
  <c r="G127" i="3"/>
  <c r="F127" i="3"/>
  <c r="O126" i="3"/>
  <c r="N126" i="3"/>
  <c r="K126" i="3"/>
  <c r="J126" i="3"/>
  <c r="G126" i="3"/>
  <c r="F126" i="3"/>
  <c r="O125" i="3"/>
  <c r="N125" i="3"/>
  <c r="K125" i="3"/>
  <c r="J125" i="3"/>
  <c r="G125" i="3"/>
  <c r="F125" i="3"/>
  <c r="O123" i="3"/>
  <c r="O124" i="3" s="1"/>
  <c r="N123" i="3"/>
  <c r="N124" i="3" s="1"/>
  <c r="K123" i="3"/>
  <c r="K124" i="3" s="1"/>
  <c r="J123" i="3"/>
  <c r="J124" i="3" s="1"/>
  <c r="G123" i="3"/>
  <c r="F123" i="3"/>
  <c r="O121" i="3"/>
  <c r="O122" i="3" s="1"/>
  <c r="N121" i="3"/>
  <c r="N122" i="3" s="1"/>
  <c r="K121" i="3"/>
  <c r="K122" i="3" s="1"/>
  <c r="J121" i="3"/>
  <c r="J122" i="3" s="1"/>
  <c r="G121" i="3"/>
  <c r="F121" i="3"/>
  <c r="O119" i="3"/>
  <c r="N119" i="3"/>
  <c r="K119" i="3"/>
  <c r="J119" i="3"/>
  <c r="G119" i="3"/>
  <c r="F119" i="3"/>
  <c r="O118" i="3"/>
  <c r="N118" i="3"/>
  <c r="K118" i="3"/>
  <c r="J118" i="3"/>
  <c r="G118" i="3"/>
  <c r="F118" i="3"/>
  <c r="O117" i="3"/>
  <c r="N117" i="3"/>
  <c r="K117" i="3"/>
  <c r="J117" i="3"/>
  <c r="G117" i="3"/>
  <c r="F117" i="3"/>
  <c r="O115" i="3"/>
  <c r="N115" i="3"/>
  <c r="K115" i="3"/>
  <c r="J115" i="3"/>
  <c r="G115" i="3"/>
  <c r="F115" i="3"/>
  <c r="O114" i="3"/>
  <c r="N114" i="3"/>
  <c r="K114" i="3"/>
  <c r="J114" i="3"/>
  <c r="G114" i="3"/>
  <c r="F114" i="3"/>
  <c r="O112" i="3"/>
  <c r="N112" i="3"/>
  <c r="K112" i="3"/>
  <c r="J112" i="3"/>
  <c r="G112" i="3"/>
  <c r="F112" i="3"/>
  <c r="O111" i="3"/>
  <c r="N111" i="3"/>
  <c r="K111" i="3"/>
  <c r="J111" i="3"/>
  <c r="G111" i="3"/>
  <c r="F111" i="3"/>
  <c r="O110" i="3"/>
  <c r="N110" i="3"/>
  <c r="K110" i="3"/>
  <c r="J110" i="3"/>
  <c r="G110" i="3"/>
  <c r="F110" i="3"/>
  <c r="O109" i="3"/>
  <c r="N109" i="3"/>
  <c r="K109" i="3"/>
  <c r="J109" i="3"/>
  <c r="G109" i="3"/>
  <c r="F109" i="3"/>
  <c r="O107" i="3"/>
  <c r="O108" i="3" s="1"/>
  <c r="N107" i="3"/>
  <c r="N108" i="3" s="1"/>
  <c r="K107" i="3"/>
  <c r="K108" i="3" s="1"/>
  <c r="J107" i="3"/>
  <c r="J108" i="3" s="1"/>
  <c r="G107" i="3"/>
  <c r="F107" i="3"/>
  <c r="O105" i="3"/>
  <c r="O106" i="3" s="1"/>
  <c r="N105" i="3"/>
  <c r="N106" i="3" s="1"/>
  <c r="K105" i="3"/>
  <c r="K106" i="3" s="1"/>
  <c r="J105" i="3"/>
  <c r="J106" i="3" s="1"/>
  <c r="G105" i="3"/>
  <c r="G106" i="3" s="1"/>
  <c r="F105" i="3"/>
  <c r="O103" i="3"/>
  <c r="O104" i="3" s="1"/>
  <c r="N103" i="3"/>
  <c r="N104" i="3" s="1"/>
  <c r="M103" i="3"/>
  <c r="M104" i="3" s="1"/>
  <c r="L103" i="3"/>
  <c r="L104" i="3" s="1"/>
  <c r="K103" i="3"/>
  <c r="K104" i="3" s="1"/>
  <c r="J103" i="3"/>
  <c r="J104" i="3" s="1"/>
  <c r="I103" i="3"/>
  <c r="H103" i="3"/>
  <c r="G103" i="3"/>
  <c r="F103" i="3"/>
  <c r="O101" i="3"/>
  <c r="O102" i="3" s="1"/>
  <c r="N101" i="3"/>
  <c r="N102" i="3" s="1"/>
  <c r="K101" i="3"/>
  <c r="K102" i="3" s="1"/>
  <c r="J101" i="3"/>
  <c r="J102" i="3" s="1"/>
  <c r="G101" i="3"/>
  <c r="F101" i="3"/>
  <c r="O99" i="3"/>
  <c r="O100" i="3" s="1"/>
  <c r="N99" i="3"/>
  <c r="N100" i="3" s="1"/>
  <c r="K99" i="3"/>
  <c r="K100" i="3" s="1"/>
  <c r="J99" i="3"/>
  <c r="J100" i="3" s="1"/>
  <c r="G99" i="3"/>
  <c r="F99" i="3"/>
  <c r="O97" i="3"/>
  <c r="O98" i="3" s="1"/>
  <c r="N97" i="3"/>
  <c r="N98" i="3" s="1"/>
  <c r="K97" i="3"/>
  <c r="K98" i="3" s="1"/>
  <c r="J97" i="3"/>
  <c r="J98" i="3" s="1"/>
  <c r="G97" i="3"/>
  <c r="G98" i="3" s="1"/>
  <c r="F97" i="3"/>
  <c r="Q95" i="3"/>
  <c r="P95" i="3"/>
  <c r="O95" i="3"/>
  <c r="N95" i="3"/>
  <c r="M95" i="3"/>
  <c r="L95" i="3"/>
  <c r="K95" i="3"/>
  <c r="J95" i="3"/>
  <c r="G95" i="3"/>
  <c r="F95" i="3"/>
  <c r="O94" i="3"/>
  <c r="N94" i="3"/>
  <c r="K94" i="3"/>
  <c r="J94" i="3"/>
  <c r="G94" i="3"/>
  <c r="F94" i="3"/>
  <c r="O93" i="3"/>
  <c r="N93" i="3"/>
  <c r="K93" i="3"/>
  <c r="J93" i="3"/>
  <c r="G93" i="3"/>
  <c r="F93" i="3"/>
  <c r="Q92" i="3"/>
  <c r="P92" i="3"/>
  <c r="O92" i="3"/>
  <c r="N92" i="3"/>
  <c r="M92" i="3"/>
  <c r="L92" i="3"/>
  <c r="K92" i="3"/>
  <c r="J92" i="3"/>
  <c r="G92" i="3"/>
  <c r="F92" i="3"/>
  <c r="O90" i="3"/>
  <c r="N90" i="3"/>
  <c r="K90" i="3"/>
  <c r="J90" i="3"/>
  <c r="G90" i="3"/>
  <c r="F90" i="3"/>
  <c r="O89" i="3"/>
  <c r="N89" i="3"/>
  <c r="K89" i="3"/>
  <c r="J89" i="3"/>
  <c r="G89" i="3"/>
  <c r="F89" i="3"/>
  <c r="O88" i="3"/>
  <c r="N88" i="3"/>
  <c r="K88" i="3"/>
  <c r="J88" i="3"/>
  <c r="I88" i="3"/>
  <c r="H88" i="3"/>
  <c r="G88" i="3"/>
  <c r="F88" i="3"/>
  <c r="O87" i="3"/>
  <c r="N87" i="3"/>
  <c r="M87" i="3"/>
  <c r="L87" i="3"/>
  <c r="K87" i="3"/>
  <c r="J87" i="3"/>
  <c r="I87" i="3"/>
  <c r="H87" i="3"/>
  <c r="G87" i="3"/>
  <c r="F87" i="3"/>
  <c r="O86" i="3"/>
  <c r="N86" i="3"/>
  <c r="K86" i="3"/>
  <c r="J86" i="3"/>
  <c r="I86" i="3"/>
  <c r="H86" i="3"/>
  <c r="G86" i="3"/>
  <c r="F86" i="3"/>
  <c r="O84" i="3"/>
  <c r="O85" i="3" s="1"/>
  <c r="N84" i="3"/>
  <c r="N85" i="3" s="1"/>
  <c r="K84" i="3"/>
  <c r="K85" i="3" s="1"/>
  <c r="J84" i="3"/>
  <c r="J85" i="3" s="1"/>
  <c r="G84" i="3"/>
  <c r="F84" i="3"/>
  <c r="O82" i="3"/>
  <c r="N82" i="3"/>
  <c r="K82" i="3"/>
  <c r="J82" i="3"/>
  <c r="G82" i="3"/>
  <c r="F82" i="3"/>
  <c r="Q81" i="3"/>
  <c r="P81" i="3"/>
  <c r="O81" i="3"/>
  <c r="N81" i="3"/>
  <c r="M81" i="3"/>
  <c r="L81" i="3"/>
  <c r="K81" i="3"/>
  <c r="J81" i="3"/>
  <c r="G81" i="3"/>
  <c r="F81" i="3"/>
  <c r="O79" i="3"/>
  <c r="N79" i="3"/>
  <c r="K79" i="3"/>
  <c r="J79" i="3"/>
  <c r="G79" i="3"/>
  <c r="F79" i="3"/>
  <c r="O78" i="3"/>
  <c r="N78" i="3"/>
  <c r="K78" i="3"/>
  <c r="J78" i="3"/>
  <c r="G78" i="3"/>
  <c r="F78" i="3"/>
  <c r="O76" i="3"/>
  <c r="N76" i="3"/>
  <c r="K76" i="3"/>
  <c r="J76" i="3"/>
  <c r="G76" i="3"/>
  <c r="F76" i="3"/>
  <c r="O75" i="3"/>
  <c r="N75" i="3"/>
  <c r="K75" i="3"/>
  <c r="J75" i="3"/>
  <c r="J77" i="3" s="1"/>
  <c r="G75" i="3"/>
  <c r="F75" i="3"/>
  <c r="O73" i="3"/>
  <c r="O74" i="3" s="1"/>
  <c r="N73" i="3"/>
  <c r="N74" i="3" s="1"/>
  <c r="K73" i="3"/>
  <c r="K74" i="3" s="1"/>
  <c r="J73" i="3"/>
  <c r="J74" i="3" s="1"/>
  <c r="G73" i="3"/>
  <c r="F73" i="3"/>
  <c r="Q71" i="3"/>
  <c r="P71" i="3"/>
  <c r="O71" i="3"/>
  <c r="N71" i="3"/>
  <c r="K71" i="3"/>
  <c r="J71" i="3"/>
  <c r="G71" i="3"/>
  <c r="F71" i="3"/>
  <c r="Q70" i="3"/>
  <c r="P70" i="3"/>
  <c r="O70" i="3"/>
  <c r="N70" i="3"/>
  <c r="K70" i="3"/>
  <c r="J70" i="3"/>
  <c r="G70" i="3"/>
  <c r="F70" i="3"/>
  <c r="Q69" i="3"/>
  <c r="P69" i="3"/>
  <c r="O69" i="3"/>
  <c r="N69" i="3"/>
  <c r="K69" i="3"/>
  <c r="J69" i="3"/>
  <c r="G69" i="3"/>
  <c r="F69" i="3"/>
  <c r="O67" i="3"/>
  <c r="N67" i="3"/>
  <c r="K67" i="3"/>
  <c r="J67" i="3"/>
  <c r="I67" i="3"/>
  <c r="H67" i="3"/>
  <c r="G67" i="3"/>
  <c r="F67" i="3"/>
  <c r="O66" i="3"/>
  <c r="N66" i="3"/>
  <c r="K66" i="3"/>
  <c r="J66" i="3"/>
  <c r="I66" i="3"/>
  <c r="H66" i="3"/>
  <c r="G66" i="3"/>
  <c r="F66" i="3"/>
  <c r="O65" i="3"/>
  <c r="N65" i="3"/>
  <c r="K65" i="3"/>
  <c r="J65" i="3"/>
  <c r="I65" i="3"/>
  <c r="H65" i="3"/>
  <c r="G65" i="3"/>
  <c r="F65" i="3"/>
  <c r="Q63" i="3"/>
  <c r="P63" i="3"/>
  <c r="O63" i="3"/>
  <c r="N63" i="3"/>
  <c r="K63" i="3"/>
  <c r="J63" i="3"/>
  <c r="G63" i="3"/>
  <c r="F63" i="3"/>
  <c r="Q62" i="3"/>
  <c r="P62" i="3"/>
  <c r="O62" i="3"/>
  <c r="N62" i="3"/>
  <c r="K62" i="3"/>
  <c r="J62" i="3"/>
  <c r="G62" i="3"/>
  <c r="F62" i="3"/>
  <c r="Q61" i="3"/>
  <c r="P61" i="3"/>
  <c r="O61" i="3"/>
  <c r="N61" i="3"/>
  <c r="K61" i="3"/>
  <c r="J61" i="3"/>
  <c r="G61" i="3"/>
  <c r="F61" i="3"/>
  <c r="Q60" i="3"/>
  <c r="P60" i="3"/>
  <c r="O60" i="3"/>
  <c r="N60" i="3"/>
  <c r="M60" i="3"/>
  <c r="L60" i="3"/>
  <c r="K60" i="3"/>
  <c r="J60" i="3"/>
  <c r="G60" i="3"/>
  <c r="F60" i="3"/>
  <c r="Q59" i="3"/>
  <c r="P59" i="3"/>
  <c r="O59" i="3"/>
  <c r="N59" i="3"/>
  <c r="K59" i="3"/>
  <c r="J59" i="3"/>
  <c r="G59" i="3"/>
  <c r="F59" i="3"/>
  <c r="O57" i="3"/>
  <c r="N57" i="3"/>
  <c r="K57" i="3"/>
  <c r="J57" i="3"/>
  <c r="G57" i="3"/>
  <c r="F57" i="3"/>
  <c r="O56" i="3"/>
  <c r="N56" i="3"/>
  <c r="K56" i="3"/>
  <c r="J56" i="3"/>
  <c r="G56" i="3"/>
  <c r="F56" i="3"/>
  <c r="O54" i="3"/>
  <c r="N54" i="3"/>
  <c r="M54" i="3"/>
  <c r="L54" i="3"/>
  <c r="K54" i="3"/>
  <c r="J54" i="3"/>
  <c r="I54" i="3"/>
  <c r="H54" i="3"/>
  <c r="G54" i="3"/>
  <c r="F54" i="3"/>
  <c r="O53" i="3"/>
  <c r="N53" i="3"/>
  <c r="M53" i="3"/>
  <c r="L53" i="3"/>
  <c r="K53" i="3"/>
  <c r="J53" i="3"/>
  <c r="I53" i="3"/>
  <c r="H53" i="3"/>
  <c r="G53" i="3"/>
  <c r="F53" i="3"/>
  <c r="O51" i="3"/>
  <c r="O52" i="3" s="1"/>
  <c r="N51" i="3"/>
  <c r="N52" i="3" s="1"/>
  <c r="K51" i="3"/>
  <c r="K52" i="3" s="1"/>
  <c r="J51" i="3"/>
  <c r="J52" i="3" s="1"/>
  <c r="G51" i="3"/>
  <c r="F51" i="3"/>
  <c r="O49" i="3"/>
  <c r="N49" i="3"/>
  <c r="K49" i="3"/>
  <c r="J49" i="3"/>
  <c r="G49" i="3"/>
  <c r="F49" i="3"/>
  <c r="O48" i="3"/>
  <c r="N48" i="3"/>
  <c r="K48" i="3"/>
  <c r="J48" i="3"/>
  <c r="G48" i="3"/>
  <c r="F48" i="3"/>
  <c r="O46" i="3"/>
  <c r="O47" i="3" s="1"/>
  <c r="N46" i="3"/>
  <c r="N47" i="3" s="1"/>
  <c r="K46" i="3"/>
  <c r="K47" i="3" s="1"/>
  <c r="J46" i="3"/>
  <c r="J47" i="3" s="1"/>
  <c r="G46" i="3"/>
  <c r="F46" i="3"/>
  <c r="Q44" i="3"/>
  <c r="P44" i="3"/>
  <c r="O44" i="3"/>
  <c r="N44" i="3"/>
  <c r="M44" i="3"/>
  <c r="L44" i="3"/>
  <c r="K44" i="3"/>
  <c r="J44" i="3"/>
  <c r="G44" i="3"/>
  <c r="F44" i="3"/>
  <c r="Q43" i="3"/>
  <c r="P43" i="3"/>
  <c r="O43" i="3"/>
  <c r="N43" i="3"/>
  <c r="M43" i="3"/>
  <c r="L43" i="3"/>
  <c r="K43" i="3"/>
  <c r="J43" i="3"/>
  <c r="G43" i="3"/>
  <c r="F43" i="3"/>
  <c r="Q42" i="3"/>
  <c r="P42" i="3"/>
  <c r="O42" i="3"/>
  <c r="N42" i="3"/>
  <c r="M42" i="3"/>
  <c r="L42" i="3"/>
  <c r="K42" i="3"/>
  <c r="J42" i="3"/>
  <c r="G42" i="3"/>
  <c r="F42" i="3"/>
  <c r="Q41" i="3"/>
  <c r="P41" i="3"/>
  <c r="O41" i="3"/>
  <c r="N41" i="3"/>
  <c r="M41" i="3"/>
  <c r="L41" i="3"/>
  <c r="K41" i="3"/>
  <c r="J41" i="3"/>
  <c r="G41" i="3"/>
  <c r="F41" i="3"/>
  <c r="Q40" i="3"/>
  <c r="P40" i="3"/>
  <c r="O40" i="3"/>
  <c r="N40" i="3"/>
  <c r="M40" i="3"/>
  <c r="L40" i="3"/>
  <c r="K40" i="3"/>
  <c r="J40" i="3"/>
  <c r="G40" i="3"/>
  <c r="F40" i="3"/>
  <c r="Q39" i="3"/>
  <c r="P39" i="3"/>
  <c r="O39" i="3"/>
  <c r="N39" i="3"/>
  <c r="M39" i="3"/>
  <c r="L39" i="3"/>
  <c r="K39" i="3"/>
  <c r="J39" i="3"/>
  <c r="G39" i="3"/>
  <c r="F39" i="3"/>
  <c r="Q38" i="3"/>
  <c r="P38" i="3"/>
  <c r="O38" i="3"/>
  <c r="N38" i="3"/>
  <c r="M38" i="3"/>
  <c r="L38" i="3"/>
  <c r="K38" i="3"/>
  <c r="J38" i="3"/>
  <c r="G38" i="3"/>
  <c r="F38" i="3"/>
  <c r="Q37" i="3"/>
  <c r="P37" i="3"/>
  <c r="O37" i="3"/>
  <c r="N37" i="3"/>
  <c r="M37" i="3"/>
  <c r="L37" i="3"/>
  <c r="K37" i="3"/>
  <c r="J37" i="3"/>
  <c r="G37" i="3"/>
  <c r="F37" i="3"/>
  <c r="Q36" i="3"/>
  <c r="P36" i="3"/>
  <c r="O36" i="3"/>
  <c r="N36" i="3"/>
  <c r="M36" i="3"/>
  <c r="L36" i="3"/>
  <c r="K36" i="3"/>
  <c r="J36" i="3"/>
  <c r="G36" i="3"/>
  <c r="F36" i="3"/>
  <c r="O34" i="3"/>
  <c r="N34" i="3"/>
  <c r="K34" i="3"/>
  <c r="J34" i="3"/>
  <c r="G34" i="3"/>
  <c r="F34" i="3"/>
  <c r="O33" i="3"/>
  <c r="N33" i="3"/>
  <c r="K33" i="3"/>
  <c r="J33" i="3"/>
  <c r="G33" i="3"/>
  <c r="F33" i="3"/>
  <c r="O32" i="3"/>
  <c r="N32" i="3"/>
  <c r="K32" i="3"/>
  <c r="J32" i="3"/>
  <c r="G32" i="3"/>
  <c r="F32" i="3"/>
  <c r="O31" i="3"/>
  <c r="N31" i="3"/>
  <c r="K31" i="3"/>
  <c r="J31" i="3"/>
  <c r="G31" i="3"/>
  <c r="F31" i="3"/>
  <c r="O30" i="3"/>
  <c r="N30" i="3"/>
  <c r="K30" i="3"/>
  <c r="J30" i="3"/>
  <c r="I30" i="3"/>
  <c r="H30" i="3"/>
  <c r="G30" i="3"/>
  <c r="F30" i="3"/>
  <c r="O29" i="3"/>
  <c r="N29" i="3"/>
  <c r="K29" i="3"/>
  <c r="J29" i="3"/>
  <c r="I29" i="3"/>
  <c r="H29" i="3"/>
  <c r="G29" i="3"/>
  <c r="F29" i="3"/>
  <c r="O28" i="3"/>
  <c r="N28" i="3"/>
  <c r="K28" i="3"/>
  <c r="J28" i="3"/>
  <c r="I28" i="3"/>
  <c r="H28" i="3"/>
  <c r="G28" i="3"/>
  <c r="F28" i="3"/>
  <c r="O27" i="3"/>
  <c r="N27" i="3"/>
  <c r="K27" i="3"/>
  <c r="J27" i="3"/>
  <c r="G27" i="3"/>
  <c r="F27" i="3"/>
  <c r="O26" i="3"/>
  <c r="N26" i="3"/>
  <c r="K26" i="3"/>
  <c r="J26" i="3"/>
  <c r="G26" i="3"/>
  <c r="F26" i="3"/>
  <c r="O25" i="3"/>
  <c r="N25" i="3"/>
  <c r="K25" i="3"/>
  <c r="J25" i="3"/>
  <c r="G25" i="3"/>
  <c r="F25" i="3"/>
  <c r="Q24" i="3"/>
  <c r="P24" i="3"/>
  <c r="O24" i="3"/>
  <c r="N24" i="3"/>
  <c r="K24" i="3"/>
  <c r="J24" i="3"/>
  <c r="G24" i="3"/>
  <c r="F24" i="3"/>
  <c r="Q23" i="3"/>
  <c r="P23" i="3"/>
  <c r="O23" i="3"/>
  <c r="N23" i="3"/>
  <c r="K23" i="3"/>
  <c r="J23" i="3"/>
  <c r="G23" i="3"/>
  <c r="F23" i="3"/>
  <c r="O21" i="3"/>
  <c r="N21" i="3"/>
  <c r="K21" i="3"/>
  <c r="J21" i="3"/>
  <c r="G21" i="3"/>
  <c r="F21" i="3"/>
  <c r="Q20" i="3"/>
  <c r="P20" i="3"/>
  <c r="O20" i="3"/>
  <c r="N20" i="3"/>
  <c r="M20" i="3"/>
  <c r="L20" i="3"/>
  <c r="K20" i="3"/>
  <c r="J20" i="3"/>
  <c r="G20" i="3"/>
  <c r="F20" i="3"/>
  <c r="O19" i="3"/>
  <c r="N19" i="3"/>
  <c r="K19" i="3"/>
  <c r="J19" i="3"/>
  <c r="G19" i="3"/>
  <c r="F19" i="3"/>
  <c r="O18" i="3"/>
  <c r="N18" i="3"/>
  <c r="K18" i="3"/>
  <c r="J18" i="3"/>
  <c r="G18" i="3"/>
  <c r="F18" i="3"/>
  <c r="Q17" i="3"/>
  <c r="P17" i="3"/>
  <c r="O17" i="3"/>
  <c r="N17" i="3"/>
  <c r="M17" i="3"/>
  <c r="L17" i="3"/>
  <c r="K17" i="3"/>
  <c r="J17" i="3"/>
  <c r="G17" i="3"/>
  <c r="F17" i="3"/>
  <c r="O15" i="3"/>
  <c r="N15" i="3"/>
  <c r="K15" i="3"/>
  <c r="J15" i="3"/>
  <c r="G15" i="3"/>
  <c r="F15" i="3"/>
  <c r="O14" i="3"/>
  <c r="N14" i="3"/>
  <c r="K14" i="3"/>
  <c r="J14" i="3"/>
  <c r="G14" i="3"/>
  <c r="F14" i="3"/>
  <c r="O12" i="3"/>
  <c r="O13" i="3" s="1"/>
  <c r="N12" i="3"/>
  <c r="N13" i="3" s="1"/>
  <c r="K12" i="3"/>
  <c r="K13" i="3" s="1"/>
  <c r="J12" i="3"/>
  <c r="J13" i="3" s="1"/>
  <c r="G12" i="3"/>
  <c r="F12" i="3"/>
  <c r="O10" i="3"/>
  <c r="N10" i="3"/>
  <c r="M10" i="3"/>
  <c r="L10" i="3"/>
  <c r="K10" i="3"/>
  <c r="J10" i="3"/>
  <c r="I10" i="3"/>
  <c r="H10" i="3"/>
  <c r="G10" i="3"/>
  <c r="F10" i="3"/>
  <c r="O9" i="3"/>
  <c r="N9" i="3"/>
  <c r="M9" i="3"/>
  <c r="L9" i="3"/>
  <c r="K9" i="3"/>
  <c r="J9" i="3"/>
  <c r="I9" i="3"/>
  <c r="H9" i="3"/>
  <c r="G9" i="3"/>
  <c r="F9" i="3"/>
  <c r="O8" i="3"/>
  <c r="N8" i="3"/>
  <c r="K8" i="3"/>
  <c r="J8" i="3"/>
  <c r="G8" i="3"/>
  <c r="F8" i="3"/>
  <c r="O7" i="3"/>
  <c r="N7" i="3"/>
  <c r="K7" i="3"/>
  <c r="J7" i="3"/>
  <c r="G7" i="3"/>
  <c r="F7" i="3"/>
  <c r="O5" i="3"/>
  <c r="N5" i="3"/>
  <c r="K5" i="3"/>
  <c r="J5" i="3"/>
  <c r="G5" i="3"/>
  <c r="F5" i="3"/>
  <c r="R9" i="3" l="1"/>
  <c r="N202" i="3"/>
  <c r="J55" i="3"/>
  <c r="N205" i="3"/>
  <c r="J220" i="3"/>
  <c r="J58" i="3"/>
  <c r="J80" i="3"/>
  <c r="N91" i="3"/>
  <c r="R234" i="3"/>
  <c r="N197" i="3"/>
  <c r="N232" i="3"/>
  <c r="R57" i="3"/>
  <c r="J72" i="3"/>
  <c r="R79" i="3"/>
  <c r="R93" i="3"/>
  <c r="P160" i="3"/>
  <c r="R175" i="3"/>
  <c r="R187" i="3"/>
  <c r="R229" i="3"/>
  <c r="R27" i="3"/>
  <c r="R31" i="3"/>
  <c r="N45" i="3"/>
  <c r="R42" i="3"/>
  <c r="R44" i="3"/>
  <c r="J64" i="3"/>
  <c r="N68" i="3"/>
  <c r="J83" i="3"/>
  <c r="R82" i="3"/>
  <c r="R88" i="3"/>
  <c r="R194" i="3"/>
  <c r="R216" i="3"/>
  <c r="R217" i="3" s="1"/>
  <c r="R225" i="3"/>
  <c r="R231" i="3"/>
  <c r="R236" i="3"/>
  <c r="J252" i="3"/>
  <c r="J22" i="3"/>
  <c r="R18" i="3"/>
  <c r="L55" i="3"/>
  <c r="J96" i="3"/>
  <c r="J116" i="3"/>
  <c r="J211" i="3"/>
  <c r="L220" i="3"/>
  <c r="R15" i="3"/>
  <c r="N35" i="3"/>
  <c r="R25" i="3"/>
  <c r="R29" i="3"/>
  <c r="R33" i="3"/>
  <c r="R67" i="3"/>
  <c r="R90" i="3"/>
  <c r="R196" i="3"/>
  <c r="R206" i="3"/>
  <c r="R207" i="3" s="1"/>
  <c r="J16" i="3"/>
  <c r="N50" i="3"/>
  <c r="R54" i="3"/>
  <c r="R76" i="3"/>
  <c r="R177" i="3"/>
  <c r="R185" i="3"/>
  <c r="R189" i="3"/>
  <c r="P205" i="3"/>
  <c r="R219" i="3"/>
  <c r="J237" i="3"/>
  <c r="N191" i="3"/>
  <c r="J178" i="3"/>
  <c r="M205" i="3"/>
  <c r="R95" i="3"/>
  <c r="R227" i="3"/>
  <c r="K16" i="3"/>
  <c r="S15" i="3"/>
  <c r="K22" i="3"/>
  <c r="S18" i="3"/>
  <c r="O35" i="3"/>
  <c r="S25" i="3"/>
  <c r="S27" i="3"/>
  <c r="P45" i="3"/>
  <c r="S9" i="3"/>
  <c r="J113" i="3"/>
  <c r="R110" i="3"/>
  <c r="R112" i="3"/>
  <c r="R115" i="3"/>
  <c r="J120" i="3"/>
  <c r="R118" i="3"/>
  <c r="R121" i="3"/>
  <c r="R122" i="3" s="1"/>
  <c r="R127" i="3"/>
  <c r="R131" i="3"/>
  <c r="R133" i="3"/>
  <c r="R135" i="3"/>
  <c r="J146" i="3"/>
  <c r="R145" i="3"/>
  <c r="R149" i="3"/>
  <c r="R150" i="3" s="1"/>
  <c r="J153" i="3"/>
  <c r="R152" i="3"/>
  <c r="N160" i="3"/>
  <c r="R158" i="3"/>
  <c r="R161" i="3"/>
  <c r="R162" i="3" s="1"/>
  <c r="N169" i="3"/>
  <c r="R167" i="3"/>
  <c r="N173" i="3"/>
  <c r="R172" i="3"/>
  <c r="S29" i="3"/>
  <c r="S31" i="3"/>
  <c r="S33" i="3"/>
  <c r="O45" i="3"/>
  <c r="S39" i="3"/>
  <c r="S42" i="3"/>
  <c r="S44" i="3"/>
  <c r="O50" i="3"/>
  <c r="K55" i="3"/>
  <c r="S54" i="3"/>
  <c r="K58" i="3"/>
  <c r="S57" i="3"/>
  <c r="K64" i="3"/>
  <c r="O68" i="3"/>
  <c r="S67" i="3"/>
  <c r="K72" i="3"/>
  <c r="K77" i="3"/>
  <c r="S76" i="3"/>
  <c r="K80" i="3"/>
  <c r="S79" i="3"/>
  <c r="K83" i="3"/>
  <c r="S82" i="3"/>
  <c r="O91" i="3"/>
  <c r="S88" i="3"/>
  <c r="S90" i="3"/>
  <c r="K96" i="3"/>
  <c r="S93" i="3"/>
  <c r="S99" i="3"/>
  <c r="S100" i="3" s="1"/>
  <c r="S103" i="3"/>
  <c r="S104" i="3" s="1"/>
  <c r="S107" i="3"/>
  <c r="S108" i="3" s="1"/>
  <c r="S110" i="3"/>
  <c r="S112" i="3"/>
  <c r="K116" i="3"/>
  <c r="S115" i="3"/>
  <c r="K120" i="3"/>
  <c r="S118" i="3"/>
  <c r="S127" i="3"/>
  <c r="S131" i="3"/>
  <c r="S133" i="3"/>
  <c r="S135" i="3"/>
  <c r="K146" i="3"/>
  <c r="K153" i="3"/>
  <c r="S152" i="3"/>
  <c r="O160" i="3"/>
  <c r="S157" i="3"/>
  <c r="O169" i="3"/>
  <c r="O173" i="3"/>
  <c r="S172" i="3"/>
  <c r="K178" i="3"/>
  <c r="S175" i="3"/>
  <c r="S177" i="3"/>
  <c r="O191" i="3"/>
  <c r="S187" i="3"/>
  <c r="S189" i="3"/>
  <c r="O197" i="3"/>
  <c r="S194" i="3"/>
  <c r="S196" i="3"/>
  <c r="O202" i="3"/>
  <c r="O205" i="3"/>
  <c r="K211" i="3"/>
  <c r="K220" i="3"/>
  <c r="S219" i="3"/>
  <c r="O232" i="3"/>
  <c r="S225" i="3"/>
  <c r="S227" i="3"/>
  <c r="S229" i="3"/>
  <c r="S231" i="3"/>
  <c r="K237" i="3"/>
  <c r="S234" i="3"/>
  <c r="S236" i="3"/>
  <c r="K252" i="3"/>
  <c r="S239" i="3"/>
  <c r="S241" i="3"/>
  <c r="S243" i="3"/>
  <c r="S245" i="3"/>
  <c r="S247" i="3"/>
  <c r="S249" i="3"/>
  <c r="S251" i="3"/>
  <c r="K262" i="3"/>
  <c r="S254" i="3"/>
  <c r="S256" i="3"/>
  <c r="S258" i="3"/>
  <c r="S260" i="3"/>
  <c r="O266" i="3"/>
  <c r="S265" i="3"/>
  <c r="Q45" i="3"/>
  <c r="M55" i="3"/>
  <c r="Q160" i="3"/>
  <c r="R209" i="3"/>
  <c r="R62" i="3"/>
  <c r="N137" i="3"/>
  <c r="R40" i="3"/>
  <c r="R267" i="3"/>
  <c r="R268" i="3" s="1"/>
  <c r="R271" i="3"/>
  <c r="R272" i="3" s="1"/>
  <c r="R129" i="3"/>
  <c r="N11" i="3"/>
  <c r="R60" i="3"/>
  <c r="R20" i="3"/>
  <c r="R38" i="3"/>
  <c r="R70" i="3"/>
  <c r="M45" i="3"/>
  <c r="S95" i="3"/>
  <c r="K113" i="3"/>
  <c r="S209" i="3"/>
  <c r="S40" i="3"/>
  <c r="S145" i="3"/>
  <c r="S60" i="3"/>
  <c r="S129" i="3"/>
  <c r="S20" i="3"/>
  <c r="O137" i="3"/>
  <c r="O11" i="3"/>
  <c r="G96" i="3"/>
  <c r="O96" i="3"/>
  <c r="O113" i="3"/>
  <c r="G116" i="3"/>
  <c r="S167" i="3"/>
  <c r="S38" i="3"/>
  <c r="S62" i="3"/>
  <c r="Q64" i="3"/>
  <c r="Q72" i="3"/>
  <c r="S70" i="3"/>
  <c r="R239" i="3"/>
  <c r="R241" i="3"/>
  <c r="R243" i="3"/>
  <c r="R245" i="3"/>
  <c r="R247" i="3"/>
  <c r="R249" i="3"/>
  <c r="R251" i="3"/>
  <c r="J262" i="3"/>
  <c r="R254" i="3"/>
  <c r="R256" i="3"/>
  <c r="R258" i="3"/>
  <c r="R260" i="3"/>
  <c r="N266" i="3"/>
  <c r="F268" i="3"/>
  <c r="J6" i="3"/>
  <c r="K6" i="3"/>
  <c r="S7" i="3"/>
  <c r="G11" i="3"/>
  <c r="S12" i="3"/>
  <c r="S13" i="3" s="1"/>
  <c r="G13" i="3"/>
  <c r="S23" i="3"/>
  <c r="G35" i="3"/>
  <c r="S36" i="3"/>
  <c r="G45" i="3"/>
  <c r="S48" i="3"/>
  <c r="G50" i="3"/>
  <c r="S51" i="3"/>
  <c r="S52" i="3" s="1"/>
  <c r="G52" i="3"/>
  <c r="S65" i="3"/>
  <c r="G68" i="3"/>
  <c r="S73" i="3"/>
  <c r="S74" i="3" s="1"/>
  <c r="G74" i="3"/>
  <c r="S86" i="3"/>
  <c r="G91" i="3"/>
  <c r="H68" i="3"/>
  <c r="H104" i="3"/>
  <c r="I68" i="3"/>
  <c r="F6" i="3"/>
  <c r="N6" i="3"/>
  <c r="J11" i="3"/>
  <c r="R8" i="3"/>
  <c r="R10" i="3"/>
  <c r="R14" i="3"/>
  <c r="F16" i="3"/>
  <c r="N16" i="3"/>
  <c r="R17" i="3"/>
  <c r="F22" i="3"/>
  <c r="N22" i="3"/>
  <c r="R19" i="3"/>
  <c r="R21" i="3"/>
  <c r="J35" i="3"/>
  <c r="R24" i="3"/>
  <c r="R26" i="3"/>
  <c r="R28" i="3"/>
  <c r="R30" i="3"/>
  <c r="R32" i="3"/>
  <c r="R34" i="3"/>
  <c r="J45" i="3"/>
  <c r="R37" i="3"/>
  <c r="R39" i="3"/>
  <c r="R41" i="3"/>
  <c r="R43" i="3"/>
  <c r="R46" i="3"/>
  <c r="R47" i="3" s="1"/>
  <c r="F47" i="3"/>
  <c r="J50" i="3"/>
  <c r="R49" i="3"/>
  <c r="R53" i="3"/>
  <c r="F55" i="3"/>
  <c r="N55" i="3"/>
  <c r="R56" i="3"/>
  <c r="F58" i="3"/>
  <c r="N58" i="3"/>
  <c r="R59" i="3"/>
  <c r="F64" i="3"/>
  <c r="N64" i="3"/>
  <c r="R61" i="3"/>
  <c r="R63" i="3"/>
  <c r="J68" i="3"/>
  <c r="R66" i="3"/>
  <c r="R69" i="3"/>
  <c r="F72" i="3"/>
  <c r="N72" i="3"/>
  <c r="R71" i="3"/>
  <c r="R75" i="3"/>
  <c r="F77" i="3"/>
  <c r="N77" i="3"/>
  <c r="R78" i="3"/>
  <c r="F80" i="3"/>
  <c r="N80" i="3"/>
  <c r="R81" i="3"/>
  <c r="F83" i="3"/>
  <c r="N83" i="3"/>
  <c r="G6" i="3"/>
  <c r="O6" i="3"/>
  <c r="K11" i="3"/>
  <c r="S8" i="3"/>
  <c r="S10" i="3"/>
  <c r="S14" i="3"/>
  <c r="G16" i="3"/>
  <c r="O16" i="3"/>
  <c r="S17" i="3"/>
  <c r="G22" i="3"/>
  <c r="O22" i="3"/>
  <c r="S19" i="3"/>
  <c r="S21" i="3"/>
  <c r="K35" i="3"/>
  <c r="S24" i="3"/>
  <c r="S26" i="3"/>
  <c r="S28" i="3"/>
  <c r="S30" i="3"/>
  <c r="S32" i="3"/>
  <c r="S34" i="3"/>
  <c r="K45" i="3"/>
  <c r="S37" i="3"/>
  <c r="S41" i="3"/>
  <c r="S43" i="3"/>
  <c r="S46" i="3"/>
  <c r="S47" i="3" s="1"/>
  <c r="G47" i="3"/>
  <c r="K50" i="3"/>
  <c r="S49" i="3"/>
  <c r="S53" i="3"/>
  <c r="G55" i="3"/>
  <c r="O55" i="3"/>
  <c r="S56" i="3"/>
  <c r="G58" i="3"/>
  <c r="O58" i="3"/>
  <c r="S59" i="3"/>
  <c r="G64" i="3"/>
  <c r="O64" i="3"/>
  <c r="S61" i="3"/>
  <c r="S63" i="3"/>
  <c r="K68" i="3"/>
  <c r="S66" i="3"/>
  <c r="S69" i="3"/>
  <c r="G72" i="3"/>
  <c r="O72" i="3"/>
  <c r="S71" i="3"/>
  <c r="S75" i="3"/>
  <c r="G77" i="3"/>
  <c r="O77" i="3"/>
  <c r="S78" i="3"/>
  <c r="G80" i="3"/>
  <c r="O80" i="3"/>
  <c r="S81" i="3"/>
  <c r="G83" i="3"/>
  <c r="O83" i="3"/>
  <c r="L45" i="3"/>
  <c r="H55" i="3"/>
  <c r="P64" i="3"/>
  <c r="P72" i="3"/>
  <c r="I55" i="3"/>
  <c r="R7" i="3"/>
  <c r="F11" i="3"/>
  <c r="R12" i="3"/>
  <c r="R13" i="3" s="1"/>
  <c r="F13" i="3"/>
  <c r="R23" i="3"/>
  <c r="F35" i="3"/>
  <c r="R36" i="3"/>
  <c r="F45" i="3"/>
  <c r="R48" i="3"/>
  <c r="F50" i="3"/>
  <c r="R51" i="3"/>
  <c r="R52" i="3" s="1"/>
  <c r="F52" i="3"/>
  <c r="R65" i="3"/>
  <c r="F68" i="3"/>
  <c r="R73" i="3"/>
  <c r="R74" i="3" s="1"/>
  <c r="F74" i="3"/>
  <c r="R86" i="3"/>
  <c r="F91" i="3"/>
  <c r="G104" i="3"/>
  <c r="F150" i="3"/>
  <c r="I104" i="3"/>
  <c r="Q205" i="3"/>
  <c r="M220" i="3"/>
  <c r="F191" i="3"/>
  <c r="R84" i="3"/>
  <c r="R85" i="3" s="1"/>
  <c r="F85" i="3"/>
  <c r="J91" i="3"/>
  <c r="R87" i="3"/>
  <c r="R89" i="3"/>
  <c r="R92" i="3"/>
  <c r="F96" i="3"/>
  <c r="N96" i="3"/>
  <c r="R94" i="3"/>
  <c r="R97" i="3"/>
  <c r="R98" i="3" s="1"/>
  <c r="F98" i="3"/>
  <c r="R101" i="3"/>
  <c r="R102" i="3" s="1"/>
  <c r="F102" i="3"/>
  <c r="R105" i="3"/>
  <c r="R106" i="3" s="1"/>
  <c r="F106" i="3"/>
  <c r="R109" i="3"/>
  <c r="F113" i="3"/>
  <c r="N113" i="3"/>
  <c r="R111" i="3"/>
  <c r="R114" i="3"/>
  <c r="F116" i="3"/>
  <c r="N116" i="3"/>
  <c r="R117" i="3"/>
  <c r="F120" i="3"/>
  <c r="N120" i="3"/>
  <c r="R119" i="3"/>
  <c r="R123" i="3"/>
  <c r="R124" i="3" s="1"/>
  <c r="F124" i="3"/>
  <c r="J137" i="3"/>
  <c r="R126" i="3"/>
  <c r="R128" i="3"/>
  <c r="R130" i="3"/>
  <c r="R132" i="3"/>
  <c r="R134" i="3"/>
  <c r="R136" i="3"/>
  <c r="R140" i="3"/>
  <c r="R141" i="3" s="1"/>
  <c r="R144" i="3"/>
  <c r="F146" i="3"/>
  <c r="N146" i="3"/>
  <c r="R147" i="3"/>
  <c r="R148" i="3" s="1"/>
  <c r="F148" i="3"/>
  <c r="R151" i="3"/>
  <c r="F153" i="3"/>
  <c r="N153" i="3"/>
  <c r="R154" i="3"/>
  <c r="R155" i="3" s="1"/>
  <c r="F155" i="3"/>
  <c r="J160" i="3"/>
  <c r="R157" i="3"/>
  <c r="R159" i="3"/>
  <c r="R163" i="3"/>
  <c r="R164" i="3" s="1"/>
  <c r="F164" i="3"/>
  <c r="J169" i="3"/>
  <c r="R166" i="3"/>
  <c r="R168" i="3"/>
  <c r="J173" i="3"/>
  <c r="R171" i="3"/>
  <c r="R174" i="3"/>
  <c r="N178" i="3"/>
  <c r="R176" i="3"/>
  <c r="R179" i="3"/>
  <c r="R180" i="3" s="1"/>
  <c r="F180" i="3"/>
  <c r="R183" i="3"/>
  <c r="R184" i="3" s="1"/>
  <c r="F184" i="3"/>
  <c r="J191" i="3"/>
  <c r="R186" i="3"/>
  <c r="R188" i="3"/>
  <c r="R190" i="3"/>
  <c r="J197" i="3"/>
  <c r="R193" i="3"/>
  <c r="R195" i="3"/>
  <c r="R198" i="3"/>
  <c r="R199" i="3" s="1"/>
  <c r="F199" i="3"/>
  <c r="J202" i="3"/>
  <c r="R201" i="3"/>
  <c r="J205" i="3"/>
  <c r="R204" i="3"/>
  <c r="R208" i="3"/>
  <c r="F211" i="3"/>
  <c r="N211" i="3"/>
  <c r="R210" i="3"/>
  <c r="R214" i="3"/>
  <c r="R215" i="3" s="1"/>
  <c r="F215" i="3"/>
  <c r="R218" i="3"/>
  <c r="R220" i="3" s="1"/>
  <c r="F220" i="3"/>
  <c r="N220" i="3"/>
  <c r="R221" i="3"/>
  <c r="R222" i="3" s="1"/>
  <c r="F222" i="3"/>
  <c r="J232" i="3"/>
  <c r="R224" i="3"/>
  <c r="R226" i="3"/>
  <c r="R228" i="3"/>
  <c r="R230" i="3"/>
  <c r="R233" i="3"/>
  <c r="N237" i="3"/>
  <c r="R235" i="3"/>
  <c r="R238" i="3"/>
  <c r="F252" i="3"/>
  <c r="N252" i="3"/>
  <c r="R240" i="3"/>
  <c r="R242" i="3"/>
  <c r="R244" i="3"/>
  <c r="R246" i="3"/>
  <c r="R248" i="3"/>
  <c r="R250" i="3"/>
  <c r="R253" i="3"/>
  <c r="F262" i="3"/>
  <c r="N262" i="3"/>
  <c r="R255" i="3"/>
  <c r="R257" i="3"/>
  <c r="R259" i="3"/>
  <c r="R261" i="3"/>
  <c r="J266" i="3"/>
  <c r="R264" i="3"/>
  <c r="F122" i="3"/>
  <c r="S84" i="3"/>
  <c r="S85" i="3" s="1"/>
  <c r="K91" i="3"/>
  <c r="S87" i="3"/>
  <c r="S89" i="3"/>
  <c r="S92" i="3"/>
  <c r="S94" i="3"/>
  <c r="S97" i="3"/>
  <c r="S98" i="3" s="1"/>
  <c r="S101" i="3"/>
  <c r="S102" i="3" s="1"/>
  <c r="S105" i="3"/>
  <c r="S106" i="3" s="1"/>
  <c r="S109" i="3"/>
  <c r="S111" i="3"/>
  <c r="S114" i="3"/>
  <c r="O116" i="3"/>
  <c r="S117" i="3"/>
  <c r="G120" i="3"/>
  <c r="O120" i="3"/>
  <c r="S119" i="3"/>
  <c r="S123" i="3"/>
  <c r="S124" i="3" s="1"/>
  <c r="G124" i="3"/>
  <c r="K137" i="3"/>
  <c r="S126" i="3"/>
  <c r="S128" i="3"/>
  <c r="S130" i="3"/>
  <c r="S132" i="3"/>
  <c r="S134" i="3"/>
  <c r="S136" i="3"/>
  <c r="S140" i="3"/>
  <c r="S141" i="3" s="1"/>
  <c r="G141" i="3"/>
  <c r="S144" i="3"/>
  <c r="G146" i="3"/>
  <c r="O146" i="3"/>
  <c r="S147" i="3"/>
  <c r="S148" i="3" s="1"/>
  <c r="G148" i="3"/>
  <c r="S151" i="3"/>
  <c r="G153" i="3"/>
  <c r="O153" i="3"/>
  <c r="S154" i="3"/>
  <c r="S155" i="3" s="1"/>
  <c r="G155" i="3"/>
  <c r="K160" i="3"/>
  <c r="S158" i="3"/>
  <c r="S159" i="3"/>
  <c r="S163" i="3"/>
  <c r="S164" i="3" s="1"/>
  <c r="G164" i="3"/>
  <c r="K169" i="3"/>
  <c r="S166" i="3"/>
  <c r="S168" i="3"/>
  <c r="K173" i="3"/>
  <c r="S171" i="3"/>
  <c r="S174" i="3"/>
  <c r="G178" i="3"/>
  <c r="O178" i="3"/>
  <c r="S176" i="3"/>
  <c r="S179" i="3"/>
  <c r="S180" i="3" s="1"/>
  <c r="G180" i="3"/>
  <c r="S183" i="3"/>
  <c r="S184" i="3" s="1"/>
  <c r="G184" i="3"/>
  <c r="K191" i="3"/>
  <c r="S186" i="3"/>
  <c r="S188" i="3"/>
  <c r="S190" i="3"/>
  <c r="K197" i="3"/>
  <c r="S193" i="3"/>
  <c r="S195" i="3"/>
  <c r="S198" i="3"/>
  <c r="S199" i="3" s="1"/>
  <c r="G199" i="3"/>
  <c r="K202" i="3"/>
  <c r="S201" i="3"/>
  <c r="K205" i="3"/>
  <c r="S204" i="3"/>
  <c r="S208" i="3"/>
  <c r="G211" i="3"/>
  <c r="O211" i="3"/>
  <c r="S210" i="3"/>
  <c r="S214" i="3"/>
  <c r="S215" i="3" s="1"/>
  <c r="G215" i="3"/>
  <c r="S218" i="3"/>
  <c r="G220" i="3"/>
  <c r="O220" i="3"/>
  <c r="S221" i="3"/>
  <c r="S222" i="3" s="1"/>
  <c r="G222" i="3"/>
  <c r="K232" i="3"/>
  <c r="S224" i="3"/>
  <c r="S226" i="3"/>
  <c r="S228" i="3"/>
  <c r="S230" i="3"/>
  <c r="S233" i="3"/>
  <c r="G237" i="3"/>
  <c r="O237" i="3"/>
  <c r="S235" i="3"/>
  <c r="S238" i="3"/>
  <c r="G252" i="3"/>
  <c r="O252" i="3"/>
  <c r="S240" i="3"/>
  <c r="S242" i="3"/>
  <c r="S244" i="3"/>
  <c r="S246" i="3"/>
  <c r="S248" i="3"/>
  <c r="S250" i="3"/>
  <c r="S253" i="3"/>
  <c r="G262" i="3"/>
  <c r="O262" i="3"/>
  <c r="S255" i="3"/>
  <c r="S257" i="3"/>
  <c r="S259" i="3"/>
  <c r="S261" i="3"/>
  <c r="K266" i="3"/>
  <c r="S264" i="3"/>
  <c r="F162" i="3"/>
  <c r="L205" i="3"/>
  <c r="H215" i="3"/>
  <c r="G85" i="3"/>
  <c r="G100" i="3"/>
  <c r="G108" i="3"/>
  <c r="F207" i="3"/>
  <c r="I215" i="3"/>
  <c r="F141" i="3"/>
  <c r="F217" i="3"/>
  <c r="R99" i="3"/>
  <c r="R100" i="3" s="1"/>
  <c r="F100" i="3"/>
  <c r="R103" i="3"/>
  <c r="R104" i="3" s="1"/>
  <c r="F104" i="3"/>
  <c r="R107" i="3"/>
  <c r="R108" i="3" s="1"/>
  <c r="F108" i="3"/>
  <c r="R125" i="3"/>
  <c r="F137" i="3"/>
  <c r="R138" i="3"/>
  <c r="R139" i="3" s="1"/>
  <c r="F139" i="3"/>
  <c r="R142" i="3"/>
  <c r="R143" i="3" s="1"/>
  <c r="F143" i="3"/>
  <c r="R156" i="3"/>
  <c r="F160" i="3"/>
  <c r="R165" i="3"/>
  <c r="F169" i="3"/>
  <c r="R170" i="3"/>
  <c r="F173" i="3"/>
  <c r="R181" i="3"/>
  <c r="R182" i="3" s="1"/>
  <c r="F182" i="3"/>
  <c r="R192" i="3"/>
  <c r="F197" i="3"/>
  <c r="R200" i="3"/>
  <c r="F202" i="3"/>
  <c r="R203" i="3"/>
  <c r="F205" i="3"/>
  <c r="R212" i="3"/>
  <c r="R213" i="3" s="1"/>
  <c r="F213" i="3"/>
  <c r="R223" i="3"/>
  <c r="F232" i="3"/>
  <c r="R263" i="3"/>
  <c r="F266" i="3"/>
  <c r="G102" i="3"/>
  <c r="G113" i="3"/>
  <c r="F178" i="3"/>
  <c r="F237" i="3"/>
  <c r="S121" i="3"/>
  <c r="S122" i="3" s="1"/>
  <c r="G122" i="3"/>
  <c r="S125" i="3"/>
  <c r="G137" i="3"/>
  <c r="S138" i="3"/>
  <c r="S139" i="3" s="1"/>
  <c r="G139" i="3"/>
  <c r="S142" i="3"/>
  <c r="S143" i="3" s="1"/>
  <c r="G143" i="3"/>
  <c r="S149" i="3"/>
  <c r="S150" i="3" s="1"/>
  <c r="G150" i="3"/>
  <c r="S156" i="3"/>
  <c r="G160" i="3"/>
  <c r="S161" i="3"/>
  <c r="S162" i="3" s="1"/>
  <c r="G162" i="3"/>
  <c r="S165" i="3"/>
  <c r="G169" i="3"/>
  <c r="S170" i="3"/>
  <c r="G173" i="3"/>
  <c r="S181" i="3"/>
  <c r="S182" i="3" s="1"/>
  <c r="G182" i="3"/>
  <c r="S185" i="3"/>
  <c r="G191" i="3"/>
  <c r="S192" i="3"/>
  <c r="G197" i="3"/>
  <c r="S200" i="3"/>
  <c r="G202" i="3"/>
  <c r="S203" i="3"/>
  <c r="G205" i="3"/>
  <c r="S206" i="3"/>
  <c r="S207" i="3" s="1"/>
  <c r="G207" i="3"/>
  <c r="S212" i="3"/>
  <c r="S213" i="3" s="1"/>
  <c r="G213" i="3"/>
  <c r="S216" i="3"/>
  <c r="S217" i="3" s="1"/>
  <c r="G217" i="3"/>
  <c r="S223" i="3"/>
  <c r="G232" i="3"/>
  <c r="S263" i="3"/>
  <c r="G266" i="3"/>
  <c r="S269" i="3"/>
  <c r="S270" i="3" s="1"/>
  <c r="G270" i="3"/>
  <c r="S267" i="3"/>
  <c r="S268" i="3" s="1"/>
  <c r="G268" i="3"/>
  <c r="S271" i="3"/>
  <c r="S272" i="3" s="1"/>
  <c r="G272" i="3"/>
  <c r="F272" i="3"/>
  <c r="R265" i="3"/>
  <c r="R269" i="3"/>
  <c r="R270" i="3" s="1"/>
  <c r="R146" i="3" l="1"/>
  <c r="S80" i="3"/>
  <c r="R173" i="3"/>
  <c r="R16" i="3"/>
  <c r="S58" i="3"/>
  <c r="R58" i="3"/>
  <c r="R153" i="3"/>
  <c r="R55" i="3"/>
  <c r="R83" i="3"/>
  <c r="S146" i="3"/>
  <c r="R80" i="3"/>
  <c r="R116" i="3"/>
  <c r="S77" i="3"/>
  <c r="S16" i="3"/>
  <c r="R77" i="3"/>
  <c r="S202" i="3"/>
  <c r="R191" i="3"/>
  <c r="S266" i="3"/>
  <c r="R205" i="3"/>
  <c r="S205" i="3"/>
  <c r="R169" i="3"/>
  <c r="S220" i="3"/>
  <c r="S83" i="3"/>
  <c r="S55" i="3"/>
  <c r="S116" i="3"/>
  <c r="R160" i="3"/>
  <c r="S153" i="3"/>
  <c r="S64" i="3"/>
  <c r="S113" i="3"/>
  <c r="R68" i="3"/>
  <c r="R35" i="3"/>
  <c r="S72" i="3"/>
  <c r="S191" i="3"/>
  <c r="S237" i="3"/>
  <c r="R50" i="3"/>
  <c r="R11" i="3"/>
  <c r="R22" i="3"/>
  <c r="S232" i="3"/>
  <c r="S160" i="3"/>
  <c r="S137" i="3"/>
  <c r="R266" i="3"/>
  <c r="R202" i="3"/>
  <c r="O273" i="3"/>
  <c r="S96" i="3"/>
  <c r="R120" i="3"/>
  <c r="N273" i="3"/>
  <c r="J273" i="3"/>
  <c r="S22" i="3"/>
  <c r="K273" i="3"/>
  <c r="R178" i="3"/>
  <c r="F273" i="3"/>
  <c r="S211" i="3"/>
  <c r="S120" i="3"/>
  <c r="R113" i="3"/>
  <c r="G273" i="3"/>
  <c r="R96" i="3"/>
  <c r="R45" i="3"/>
  <c r="S173" i="3"/>
  <c r="R232" i="3"/>
  <c r="R197" i="3"/>
  <c r="S262" i="3"/>
  <c r="R237" i="3"/>
  <c r="R211" i="3"/>
  <c r="S252" i="3"/>
  <c r="R64" i="3"/>
  <c r="R137" i="3"/>
  <c r="S197" i="3"/>
  <c r="S169" i="3"/>
  <c r="S178" i="3"/>
  <c r="R72" i="3"/>
  <c r="S91" i="3"/>
  <c r="S50" i="3"/>
  <c r="S11" i="3"/>
  <c r="R262" i="3"/>
  <c r="R252" i="3"/>
  <c r="R91" i="3"/>
  <c r="S45" i="3"/>
  <c r="S68" i="3"/>
  <c r="S35" i="3"/>
  <c r="BD155" i="5" l="1"/>
  <c r="Q269" i="3" s="1"/>
  <c r="BC155" i="5"/>
  <c r="P269" i="3" s="1"/>
  <c r="BB155" i="5"/>
  <c r="BA155" i="5"/>
  <c r="BD154" i="5"/>
  <c r="Q34" i="3" s="1"/>
  <c r="BC154" i="5"/>
  <c r="P34" i="3" s="1"/>
  <c r="BB154" i="5"/>
  <c r="BA154" i="5"/>
  <c r="BD153" i="5"/>
  <c r="Q33" i="3" s="1"/>
  <c r="BC153" i="5"/>
  <c r="P33" i="3" s="1"/>
  <c r="BB153" i="5"/>
  <c r="BA153" i="5"/>
  <c r="BD152" i="5"/>
  <c r="Q218" i="3" s="1"/>
  <c r="BC152" i="5"/>
  <c r="P218" i="3" s="1"/>
  <c r="BB152" i="5"/>
  <c r="BA152" i="5"/>
  <c r="BD151" i="5"/>
  <c r="Q251" i="3" s="1"/>
  <c r="BC151" i="5"/>
  <c r="P251" i="3" s="1"/>
  <c r="BB151" i="5"/>
  <c r="BA151" i="5"/>
  <c r="BD150" i="5"/>
  <c r="Q233" i="3" s="1"/>
  <c r="BC150" i="5"/>
  <c r="P233" i="3" s="1"/>
  <c r="BB150" i="5"/>
  <c r="BA150" i="5"/>
  <c r="BD149" i="5"/>
  <c r="Q234" i="3" s="1"/>
  <c r="BC149" i="5"/>
  <c r="P234" i="3" s="1"/>
  <c r="BB149" i="5"/>
  <c r="BA149" i="5"/>
  <c r="BD148" i="5"/>
  <c r="Q235" i="3" s="1"/>
  <c r="BC148" i="5"/>
  <c r="P235" i="3" s="1"/>
  <c r="BB148" i="5"/>
  <c r="BA148" i="5"/>
  <c r="BD147" i="5"/>
  <c r="Q261" i="3" s="1"/>
  <c r="BC147" i="5"/>
  <c r="P261" i="3" s="1"/>
  <c r="BB147" i="5"/>
  <c r="BA147" i="5"/>
  <c r="BD146" i="5"/>
  <c r="Q260" i="3" s="1"/>
  <c r="BC146" i="5"/>
  <c r="P260" i="3" s="1"/>
  <c r="BB146" i="5"/>
  <c r="BA146" i="5"/>
  <c r="BD145" i="5"/>
  <c r="Q231" i="3" s="1"/>
  <c r="BC145" i="5"/>
  <c r="P231" i="3" s="1"/>
  <c r="BB145" i="5"/>
  <c r="BA145" i="5"/>
  <c r="BD144" i="5"/>
  <c r="Q112" i="3" s="1"/>
  <c r="BC144" i="5"/>
  <c r="P112" i="3" s="1"/>
  <c r="BB144" i="5"/>
  <c r="BA144" i="5"/>
  <c r="BD143" i="5"/>
  <c r="Q10" i="3" s="1"/>
  <c r="U10" i="3" s="1"/>
  <c r="BC143" i="5"/>
  <c r="P10" i="3" s="1"/>
  <c r="T10" i="3" s="1"/>
  <c r="BB143" i="5"/>
  <c r="BA143" i="5"/>
  <c r="BD142" i="5"/>
  <c r="Q9" i="3" s="1"/>
  <c r="U9" i="3" s="1"/>
  <c r="BC142" i="5"/>
  <c r="P9" i="3" s="1"/>
  <c r="T9" i="3" s="1"/>
  <c r="BB142" i="5"/>
  <c r="BA142" i="5"/>
  <c r="BD141" i="5"/>
  <c r="Q176" i="3" s="1"/>
  <c r="BC141" i="5"/>
  <c r="P176" i="3" s="1"/>
  <c r="BB141" i="5"/>
  <c r="BA141" i="5"/>
  <c r="BD140" i="5"/>
  <c r="Q177" i="3" s="1"/>
  <c r="BC140" i="5"/>
  <c r="P177" i="3" s="1"/>
  <c r="BB140" i="5"/>
  <c r="BA140" i="5"/>
  <c r="BD139" i="5"/>
  <c r="Q250" i="3" s="1"/>
  <c r="BC139" i="5"/>
  <c r="P250" i="3" s="1"/>
  <c r="BB139" i="5"/>
  <c r="BA139" i="5"/>
  <c r="BD138" i="5"/>
  <c r="Q175" i="3" s="1"/>
  <c r="BC138" i="5"/>
  <c r="P175" i="3" s="1"/>
  <c r="BB138" i="5"/>
  <c r="BA138" i="5"/>
  <c r="BD137" i="5"/>
  <c r="Q201" i="3" s="1"/>
  <c r="BC137" i="5"/>
  <c r="P201" i="3" s="1"/>
  <c r="BB137" i="5"/>
  <c r="BA137" i="5"/>
  <c r="BD136" i="5"/>
  <c r="Q259" i="3" s="1"/>
  <c r="BC136" i="5"/>
  <c r="P259" i="3" s="1"/>
  <c r="BB136" i="5"/>
  <c r="BA136" i="5"/>
  <c r="BD135" i="5"/>
  <c r="Q258" i="3" s="1"/>
  <c r="BC135" i="5"/>
  <c r="P258" i="3" s="1"/>
  <c r="BB135" i="5"/>
  <c r="BA135" i="5"/>
  <c r="BD134" i="5"/>
  <c r="Q79" i="3" s="1"/>
  <c r="BC134" i="5"/>
  <c r="P79" i="3" s="1"/>
  <c r="BB134" i="5"/>
  <c r="BA134" i="5"/>
  <c r="BD133" i="5"/>
  <c r="Q78" i="3" s="1"/>
  <c r="BC133" i="5"/>
  <c r="P78" i="3" s="1"/>
  <c r="BB133" i="5"/>
  <c r="BA133" i="5"/>
  <c r="BD132" i="5"/>
  <c r="Q15" i="3" s="1"/>
  <c r="BC132" i="5"/>
  <c r="P15" i="3" s="1"/>
  <c r="BB132" i="5"/>
  <c r="BA132" i="5"/>
  <c r="BD131" i="5"/>
  <c r="Q14" i="3" s="1"/>
  <c r="BC131" i="5"/>
  <c r="P14" i="3" s="1"/>
  <c r="BB131" i="5"/>
  <c r="BA131" i="5"/>
  <c r="BD130" i="5"/>
  <c r="Q257" i="3" s="1"/>
  <c r="BC130" i="5"/>
  <c r="P257" i="3" s="1"/>
  <c r="BB130" i="5"/>
  <c r="BA130" i="5"/>
  <c r="BD129" i="5"/>
  <c r="Q256" i="3" s="1"/>
  <c r="BC129" i="5"/>
  <c r="P256" i="3" s="1"/>
  <c r="BB129" i="5"/>
  <c r="BA129" i="5"/>
  <c r="BD128" i="5"/>
  <c r="Q200" i="3" s="1"/>
  <c r="BC128" i="5"/>
  <c r="P200" i="3" s="1"/>
  <c r="BB128" i="5"/>
  <c r="BA128" i="5"/>
  <c r="BD127" i="5"/>
  <c r="Q210" i="3" s="1"/>
  <c r="BC127" i="5"/>
  <c r="P210" i="3" s="1"/>
  <c r="BB127" i="5"/>
  <c r="BA127" i="5"/>
  <c r="BD126" i="5"/>
  <c r="Q209" i="3" s="1"/>
  <c r="BC126" i="5"/>
  <c r="P209" i="3" s="1"/>
  <c r="BB126" i="5"/>
  <c r="BA126" i="5"/>
  <c r="BD125" i="5"/>
  <c r="Q208" i="3" s="1"/>
  <c r="BC125" i="5"/>
  <c r="P208" i="3" s="1"/>
  <c r="BB125" i="5"/>
  <c r="BA125" i="5"/>
  <c r="BD124" i="5"/>
  <c r="Q206" i="3" s="1"/>
  <c r="BC124" i="5"/>
  <c r="P206" i="3" s="1"/>
  <c r="BB124" i="5"/>
  <c r="BA124" i="5"/>
  <c r="BD123" i="5"/>
  <c r="Q212" i="3" s="1"/>
  <c r="BC123" i="5"/>
  <c r="P212" i="3" s="1"/>
  <c r="BB123" i="5"/>
  <c r="BA123" i="5"/>
  <c r="BD122" i="5"/>
  <c r="Q152" i="3" s="1"/>
  <c r="BC122" i="5"/>
  <c r="P152" i="3" s="1"/>
  <c r="BB122" i="5"/>
  <c r="BA122" i="5"/>
  <c r="BD121" i="5"/>
  <c r="Q249" i="3" s="1"/>
  <c r="BC121" i="5"/>
  <c r="P249" i="3" s="1"/>
  <c r="BB121" i="5"/>
  <c r="BA121" i="5"/>
  <c r="BD120" i="5"/>
  <c r="Q32" i="3" s="1"/>
  <c r="BC120" i="5"/>
  <c r="P32" i="3" s="1"/>
  <c r="BB120" i="5"/>
  <c r="BA120" i="5"/>
  <c r="BD119" i="5"/>
  <c r="Q195" i="3" s="1"/>
  <c r="BC119" i="5"/>
  <c r="P195" i="3" s="1"/>
  <c r="BB119" i="5"/>
  <c r="BA119" i="5"/>
  <c r="BD118" i="5"/>
  <c r="Q193" i="3" s="1"/>
  <c r="U193" i="3" s="1"/>
  <c r="BC118" i="5"/>
  <c r="P193" i="3" s="1"/>
  <c r="T193" i="3" s="1"/>
  <c r="BB118" i="5"/>
  <c r="BA118" i="5"/>
  <c r="BD117" i="5"/>
  <c r="Q196" i="3" s="1"/>
  <c r="BC117" i="5"/>
  <c r="P196" i="3" s="1"/>
  <c r="BB117" i="5"/>
  <c r="BA117" i="5"/>
  <c r="BD116" i="5"/>
  <c r="Q192" i="3" s="1"/>
  <c r="BC116" i="5"/>
  <c r="P192" i="3" s="1"/>
  <c r="BB116" i="5"/>
  <c r="BA116" i="5"/>
  <c r="BD115" i="5"/>
  <c r="Q194" i="3" s="1"/>
  <c r="BC115" i="5"/>
  <c r="P194" i="3" s="1"/>
  <c r="BB115" i="5"/>
  <c r="BA115" i="5"/>
  <c r="BD114" i="5"/>
  <c r="Q31" i="3" s="1"/>
  <c r="BC114" i="5"/>
  <c r="P31" i="3" s="1"/>
  <c r="BB114" i="5"/>
  <c r="BA114" i="5"/>
  <c r="BD113" i="5"/>
  <c r="Q30" i="3" s="1"/>
  <c r="BC113" i="5"/>
  <c r="P30" i="3" s="1"/>
  <c r="BB113" i="5"/>
  <c r="BA113" i="5"/>
  <c r="BD112" i="5"/>
  <c r="Q29" i="3" s="1"/>
  <c r="BC112" i="5"/>
  <c r="P29" i="3" s="1"/>
  <c r="BB112" i="5"/>
  <c r="BA112" i="5"/>
  <c r="BD111" i="5"/>
  <c r="Q28" i="3" s="1"/>
  <c r="BC111" i="5"/>
  <c r="P28" i="3" s="1"/>
  <c r="BB111" i="5"/>
  <c r="BA111" i="5"/>
  <c r="BD110" i="5"/>
  <c r="Q185" i="3" s="1"/>
  <c r="BC110" i="5"/>
  <c r="P185" i="3" s="1"/>
  <c r="BB110" i="5"/>
  <c r="BA110" i="5"/>
  <c r="BD109" i="5"/>
  <c r="Q187" i="3" s="1"/>
  <c r="BC109" i="5"/>
  <c r="P187" i="3" s="1"/>
  <c r="BB109" i="5"/>
  <c r="BA109" i="5"/>
  <c r="BD108" i="5"/>
  <c r="Q189" i="3" s="1"/>
  <c r="BC108" i="5"/>
  <c r="P189" i="3" s="1"/>
  <c r="BB108" i="5"/>
  <c r="BA108" i="5"/>
  <c r="BD107" i="5"/>
  <c r="Q186" i="3" s="1"/>
  <c r="BC107" i="5"/>
  <c r="P186" i="3" s="1"/>
  <c r="BB107" i="5"/>
  <c r="BA107" i="5"/>
  <c r="BD106" i="5"/>
  <c r="Q57" i="3" s="1"/>
  <c r="BC106" i="5"/>
  <c r="P57" i="3" s="1"/>
  <c r="BB106" i="5"/>
  <c r="BA106" i="5"/>
  <c r="BD105" i="5"/>
  <c r="Q248" i="3" s="1"/>
  <c r="BC105" i="5"/>
  <c r="P248" i="3" s="1"/>
  <c r="BB105" i="5"/>
  <c r="BA105" i="5"/>
  <c r="BD104" i="5"/>
  <c r="Q90" i="3" s="1"/>
  <c r="BC104" i="5"/>
  <c r="P90" i="3" s="1"/>
  <c r="BB104" i="5"/>
  <c r="BA104" i="5"/>
  <c r="BD103" i="5"/>
  <c r="Q27" i="3" s="1"/>
  <c r="BC103" i="5"/>
  <c r="P27" i="3" s="1"/>
  <c r="BB103" i="5"/>
  <c r="BA103" i="5"/>
  <c r="BD102" i="5"/>
  <c r="Q183" i="3" s="1"/>
  <c r="BC102" i="5"/>
  <c r="P183" i="3" s="1"/>
  <c r="BB102" i="5"/>
  <c r="BA102" i="5"/>
  <c r="BD101" i="5"/>
  <c r="Q26" i="3" s="1"/>
  <c r="BC101" i="5"/>
  <c r="P26" i="3" s="1"/>
  <c r="BB101" i="5"/>
  <c r="BA101" i="5"/>
  <c r="BD100" i="5"/>
  <c r="Q172" i="3" s="1"/>
  <c r="BC100" i="5"/>
  <c r="P172" i="3" s="1"/>
  <c r="BB100" i="5"/>
  <c r="BA100" i="5"/>
  <c r="BD99" i="5"/>
  <c r="Q171" i="3" s="1"/>
  <c r="BC99" i="5"/>
  <c r="P171" i="3" s="1"/>
  <c r="BB99" i="5"/>
  <c r="BA99" i="5"/>
  <c r="BD98" i="5"/>
  <c r="Q181" i="3" s="1"/>
  <c r="BC98" i="5"/>
  <c r="P181" i="3" s="1"/>
  <c r="BB98" i="5"/>
  <c r="BA98" i="5"/>
  <c r="BD97" i="5"/>
  <c r="Q140" i="3" s="1"/>
  <c r="BC97" i="5"/>
  <c r="P140" i="3" s="1"/>
  <c r="BB97" i="5"/>
  <c r="BA97" i="5"/>
  <c r="BD96" i="5"/>
  <c r="Q179" i="3" s="1"/>
  <c r="BC96" i="5"/>
  <c r="P179" i="3" s="1"/>
  <c r="BB96" i="5"/>
  <c r="BA96" i="5"/>
  <c r="BD95" i="5"/>
  <c r="Q25" i="3" s="1"/>
  <c r="BC95" i="5"/>
  <c r="P25" i="3" s="1"/>
  <c r="BB95" i="5"/>
  <c r="BA95" i="5"/>
  <c r="BD94" i="5"/>
  <c r="Q138" i="3" s="1"/>
  <c r="BC94" i="5"/>
  <c r="P138" i="3" s="1"/>
  <c r="BB94" i="5"/>
  <c r="BA94" i="5"/>
  <c r="BD93" i="5"/>
  <c r="Q166" i="3" s="1"/>
  <c r="BC93" i="5"/>
  <c r="P166" i="3" s="1"/>
  <c r="BB93" i="5"/>
  <c r="BA93" i="5"/>
  <c r="BD92" i="5"/>
  <c r="Q165" i="3" s="1"/>
  <c r="BC92" i="5"/>
  <c r="P165" i="3" s="1"/>
  <c r="BB92" i="5"/>
  <c r="BA92" i="5"/>
  <c r="BD91" i="5"/>
  <c r="Q255" i="3" s="1"/>
  <c r="BC91" i="5"/>
  <c r="P255" i="3" s="1"/>
  <c r="BB91" i="5"/>
  <c r="BA91" i="5"/>
  <c r="BD90" i="5"/>
  <c r="Q198" i="3" s="1"/>
  <c r="BC90" i="5"/>
  <c r="P198" i="3" s="1"/>
  <c r="BB90" i="5"/>
  <c r="BA90" i="5"/>
  <c r="BD89" i="5"/>
  <c r="Q161" i="3" s="1"/>
  <c r="BC89" i="5"/>
  <c r="P161" i="3" s="1"/>
  <c r="BB89" i="5"/>
  <c r="BA89" i="5"/>
  <c r="BD88" i="5"/>
  <c r="Q221" i="3" s="1"/>
  <c r="BC88" i="5"/>
  <c r="P221" i="3" s="1"/>
  <c r="BB88" i="5"/>
  <c r="BA88" i="5"/>
  <c r="BD87" i="5"/>
  <c r="Q154" i="3" s="1"/>
  <c r="BC87" i="5"/>
  <c r="P154" i="3" s="1"/>
  <c r="BB87" i="5"/>
  <c r="BA87" i="5"/>
  <c r="BD86" i="5"/>
  <c r="Q247" i="3" s="1"/>
  <c r="BC86" i="5"/>
  <c r="P247" i="3" s="1"/>
  <c r="BB86" i="5"/>
  <c r="BA86" i="5"/>
  <c r="BD85" i="5"/>
  <c r="Q111" i="3" s="1"/>
  <c r="BC85" i="5"/>
  <c r="P111" i="3" s="1"/>
  <c r="BB85" i="5"/>
  <c r="BA85" i="5"/>
  <c r="BD84" i="5"/>
  <c r="Q110" i="3" s="1"/>
  <c r="BC84" i="5"/>
  <c r="P110" i="3" s="1"/>
  <c r="BB84" i="5"/>
  <c r="BA84" i="5"/>
  <c r="BD83" i="5"/>
  <c r="Q246" i="3" s="1"/>
  <c r="BC83" i="5"/>
  <c r="P246" i="3" s="1"/>
  <c r="BB83" i="5"/>
  <c r="BA83" i="5"/>
  <c r="BD82" i="5"/>
  <c r="Q147" i="3" s="1"/>
  <c r="BC82" i="5"/>
  <c r="P147" i="3" s="1"/>
  <c r="BB82" i="5"/>
  <c r="BA82" i="5"/>
  <c r="BD81" i="5"/>
  <c r="Q144" i="3" s="1"/>
  <c r="BC81" i="5"/>
  <c r="P144" i="3" s="1"/>
  <c r="BB81" i="5"/>
  <c r="BA81" i="5"/>
  <c r="BD80" i="5"/>
  <c r="Q245" i="3" s="1"/>
  <c r="BC80" i="5"/>
  <c r="P245" i="3" s="1"/>
  <c r="BB80" i="5"/>
  <c r="BA80" i="5"/>
  <c r="BD79" i="5"/>
  <c r="Q229" i="3" s="1"/>
  <c r="BC79" i="5"/>
  <c r="P229" i="3" s="1"/>
  <c r="BB79" i="5"/>
  <c r="BA79" i="5"/>
  <c r="BD78" i="5"/>
  <c r="Q228" i="3" s="1"/>
  <c r="BC78" i="5"/>
  <c r="P228" i="3" s="1"/>
  <c r="BB78" i="5"/>
  <c r="BA78" i="5"/>
  <c r="BD77" i="5"/>
  <c r="Q244" i="3" s="1"/>
  <c r="BC77" i="5"/>
  <c r="P244" i="3" s="1"/>
  <c r="BB77" i="5"/>
  <c r="BA77" i="5"/>
  <c r="BD76" i="5"/>
  <c r="Q163" i="3" s="1"/>
  <c r="BC76" i="5"/>
  <c r="P163" i="3" s="1"/>
  <c r="BB76" i="5"/>
  <c r="BA76" i="5"/>
  <c r="BD75" i="5"/>
  <c r="Q142" i="3" s="1"/>
  <c r="BC75" i="5"/>
  <c r="P142" i="3" s="1"/>
  <c r="BB75" i="5"/>
  <c r="BA75" i="5"/>
  <c r="BD74" i="5"/>
  <c r="Q170" i="3" s="1"/>
  <c r="BC74" i="5"/>
  <c r="P170" i="3" s="1"/>
  <c r="BB74" i="5"/>
  <c r="BA74" i="5"/>
  <c r="BD73" i="5"/>
  <c r="Q51" i="3" s="1"/>
  <c r="BC73" i="5"/>
  <c r="P51" i="3" s="1"/>
  <c r="BB73" i="5"/>
  <c r="BA73" i="5"/>
  <c r="BD72" i="5"/>
  <c r="Q73" i="3" s="1"/>
  <c r="BC72" i="5"/>
  <c r="P73" i="3" s="1"/>
  <c r="BB72" i="5"/>
  <c r="BA72" i="5"/>
  <c r="BD71" i="5"/>
  <c r="Q76" i="3" s="1"/>
  <c r="BC71" i="5"/>
  <c r="P76" i="3" s="1"/>
  <c r="BB71" i="5"/>
  <c r="BA71" i="5"/>
  <c r="BD70" i="5"/>
  <c r="Q75" i="3" s="1"/>
  <c r="BC70" i="5"/>
  <c r="P75" i="3" s="1"/>
  <c r="BB70" i="5"/>
  <c r="BA70" i="5"/>
  <c r="BD69" i="5"/>
  <c r="Q243" i="3" s="1"/>
  <c r="BC69" i="5"/>
  <c r="P243" i="3" s="1"/>
  <c r="BB69" i="5"/>
  <c r="BA69" i="5"/>
  <c r="BD68" i="5"/>
  <c r="Q188" i="3" s="1"/>
  <c r="BC68" i="5"/>
  <c r="P188" i="3" s="1"/>
  <c r="BB68" i="5"/>
  <c r="BA68" i="5"/>
  <c r="BD67" i="5"/>
  <c r="Q264" i="3" s="1"/>
  <c r="BC67" i="5"/>
  <c r="P264" i="3" s="1"/>
  <c r="BB67" i="5"/>
  <c r="BA67" i="5"/>
  <c r="BD66" i="5"/>
  <c r="Q265" i="3" s="1"/>
  <c r="BC66" i="5"/>
  <c r="P265" i="3" s="1"/>
  <c r="BB66" i="5"/>
  <c r="BA66" i="5"/>
  <c r="BD65" i="5"/>
  <c r="Q214" i="3" s="1"/>
  <c r="BC65" i="5"/>
  <c r="P214" i="3" s="1"/>
  <c r="BB65" i="5"/>
  <c r="BA65" i="5"/>
  <c r="BD64" i="5"/>
  <c r="Q67" i="3" s="1"/>
  <c r="BC64" i="5"/>
  <c r="P67" i="3" s="1"/>
  <c r="BB64" i="5"/>
  <c r="BA64" i="5"/>
  <c r="BD63" i="5"/>
  <c r="Q66" i="3" s="1"/>
  <c r="BC63" i="5"/>
  <c r="P66" i="3" s="1"/>
  <c r="BB63" i="5"/>
  <c r="BA63" i="5"/>
  <c r="BD62" i="5"/>
  <c r="Q65" i="3" s="1"/>
  <c r="BC62" i="5"/>
  <c r="P65" i="3" s="1"/>
  <c r="BB62" i="5"/>
  <c r="BA62" i="5"/>
  <c r="BD61" i="5"/>
  <c r="Q93" i="3" s="1"/>
  <c r="BC61" i="5"/>
  <c r="P93" i="3" s="1"/>
  <c r="BB61" i="5"/>
  <c r="BA61" i="5"/>
  <c r="BD60" i="5"/>
  <c r="Q123" i="3" s="1"/>
  <c r="BC60" i="5"/>
  <c r="P123" i="3" s="1"/>
  <c r="BB60" i="5"/>
  <c r="BA60" i="5"/>
  <c r="BD59" i="5"/>
  <c r="Q114" i="3" s="1"/>
  <c r="BC59" i="5"/>
  <c r="P114" i="3" s="1"/>
  <c r="BB59" i="5"/>
  <c r="BA59" i="5"/>
  <c r="BD58" i="5"/>
  <c r="Q115" i="3" s="1"/>
  <c r="BC58" i="5"/>
  <c r="P115" i="3" s="1"/>
  <c r="BB58" i="5"/>
  <c r="BA58" i="5"/>
  <c r="BD57" i="5"/>
  <c r="Q94" i="3" s="1"/>
  <c r="BC57" i="5"/>
  <c r="P94" i="3" s="1"/>
  <c r="BB57" i="5"/>
  <c r="BA57" i="5"/>
  <c r="BD56" i="5"/>
  <c r="Q82" i="3" s="1"/>
  <c r="BC56" i="5"/>
  <c r="P82" i="3" s="1"/>
  <c r="BB56" i="5"/>
  <c r="BA56" i="5"/>
  <c r="BD55" i="5"/>
  <c r="Q103" i="3" s="1"/>
  <c r="BC55" i="5"/>
  <c r="P103" i="3" s="1"/>
  <c r="BB55" i="5"/>
  <c r="BA55" i="5"/>
  <c r="BD54" i="5"/>
  <c r="Q107" i="3" s="1"/>
  <c r="BC54" i="5"/>
  <c r="P107" i="3" s="1"/>
  <c r="BB54" i="5"/>
  <c r="BA54" i="5"/>
  <c r="BD53" i="5"/>
  <c r="Q46" i="3" s="1"/>
  <c r="BC53" i="5"/>
  <c r="P46" i="3" s="1"/>
  <c r="BB53" i="5"/>
  <c r="BA53" i="5"/>
  <c r="BD52" i="5"/>
  <c r="Q99" i="3" s="1"/>
  <c r="BC52" i="5"/>
  <c r="P99" i="3" s="1"/>
  <c r="BB52" i="5"/>
  <c r="BA52" i="5"/>
  <c r="BD51" i="5"/>
  <c r="Q97" i="3" s="1"/>
  <c r="BC51" i="5"/>
  <c r="P97" i="3" s="1"/>
  <c r="BB51" i="5"/>
  <c r="BA51" i="5"/>
  <c r="BD50" i="5"/>
  <c r="Q89" i="3" s="1"/>
  <c r="BC50" i="5"/>
  <c r="P89" i="3" s="1"/>
  <c r="BB50" i="5"/>
  <c r="BA50" i="5"/>
  <c r="BD49" i="5"/>
  <c r="Q119" i="3" s="1"/>
  <c r="BC49" i="5"/>
  <c r="P119" i="3" s="1"/>
  <c r="BB49" i="5"/>
  <c r="BA49" i="5"/>
  <c r="BD48" i="5"/>
  <c r="Q118" i="3" s="1"/>
  <c r="BC48" i="5"/>
  <c r="P118" i="3" s="1"/>
  <c r="BB48" i="5"/>
  <c r="BA48" i="5"/>
  <c r="BD47" i="5"/>
  <c r="Q117" i="3" s="1"/>
  <c r="BC47" i="5"/>
  <c r="P117" i="3" s="1"/>
  <c r="BB47" i="5"/>
  <c r="BA47" i="5"/>
  <c r="BD46" i="5"/>
  <c r="Q105" i="3" s="1"/>
  <c r="BC46" i="5"/>
  <c r="P105" i="3" s="1"/>
  <c r="BB46" i="5"/>
  <c r="BA46" i="5"/>
  <c r="BD45" i="5"/>
  <c r="Q226" i="3" s="1"/>
  <c r="BC45" i="5"/>
  <c r="P226" i="3" s="1"/>
  <c r="BB45" i="5"/>
  <c r="BA45" i="5"/>
  <c r="BD44" i="5"/>
  <c r="Q88" i="3" s="1"/>
  <c r="BC44" i="5"/>
  <c r="P88" i="3" s="1"/>
  <c r="BB44" i="5"/>
  <c r="BA44" i="5"/>
  <c r="BD43" i="5"/>
  <c r="Q54" i="3" s="1"/>
  <c r="U54" i="3" s="1"/>
  <c r="BC43" i="5"/>
  <c r="P54" i="3" s="1"/>
  <c r="T54" i="3" s="1"/>
  <c r="BB43" i="5"/>
  <c r="BA43" i="5"/>
  <c r="BD42" i="5"/>
  <c r="Q87" i="3" s="1"/>
  <c r="U87" i="3" s="1"/>
  <c r="BC42" i="5"/>
  <c r="P87" i="3" s="1"/>
  <c r="T87" i="3" s="1"/>
  <c r="BB42" i="5"/>
  <c r="BA42" i="5"/>
  <c r="BD41" i="5"/>
  <c r="Q86" i="3" s="1"/>
  <c r="BC41" i="5"/>
  <c r="P86" i="3" s="1"/>
  <c r="BB41" i="5"/>
  <c r="BA41" i="5"/>
  <c r="BD40" i="5"/>
  <c r="Q53" i="3" s="1"/>
  <c r="BC40" i="5"/>
  <c r="P53" i="3" s="1"/>
  <c r="BB40" i="5"/>
  <c r="BA40" i="5"/>
  <c r="BD39" i="5"/>
  <c r="Q225" i="3" s="1"/>
  <c r="BC39" i="5"/>
  <c r="P225" i="3" s="1"/>
  <c r="BB39" i="5"/>
  <c r="BA39" i="5"/>
  <c r="BD38" i="5"/>
  <c r="Q56" i="3" s="1"/>
  <c r="BC38" i="5"/>
  <c r="P56" i="3" s="1"/>
  <c r="BB38" i="5"/>
  <c r="BA38" i="5"/>
  <c r="BD37" i="5"/>
  <c r="Q84" i="3" s="1"/>
  <c r="BC37" i="5"/>
  <c r="P84" i="3" s="1"/>
  <c r="BB37" i="5"/>
  <c r="BA37" i="5"/>
  <c r="BD36" i="5"/>
  <c r="Q151" i="3" s="1"/>
  <c r="BC36" i="5"/>
  <c r="P151" i="3" s="1"/>
  <c r="BB36" i="5"/>
  <c r="BA36" i="5"/>
  <c r="BD35" i="5"/>
  <c r="Q49" i="3" s="1"/>
  <c r="BC35" i="5"/>
  <c r="P49" i="3" s="1"/>
  <c r="BB35" i="5"/>
  <c r="BA35" i="5"/>
  <c r="BD34" i="5"/>
  <c r="Q48" i="3" s="1"/>
  <c r="BC34" i="5"/>
  <c r="P48" i="3" s="1"/>
  <c r="BB34" i="5"/>
  <c r="BA34" i="5"/>
  <c r="BD33" i="5"/>
  <c r="Q242" i="3" s="1"/>
  <c r="BC33" i="5"/>
  <c r="P242" i="3" s="1"/>
  <c r="BB33" i="5"/>
  <c r="BA33" i="5"/>
  <c r="BD32" i="5"/>
  <c r="Q224" i="3" s="1"/>
  <c r="BC32" i="5"/>
  <c r="P224" i="3" s="1"/>
  <c r="BB32" i="5"/>
  <c r="BA32" i="5"/>
  <c r="BD31" i="5"/>
  <c r="Q101" i="3" s="1"/>
  <c r="BC31" i="5"/>
  <c r="P101" i="3" s="1"/>
  <c r="BB31" i="5"/>
  <c r="BA31" i="5"/>
  <c r="BD30" i="5"/>
  <c r="Q241" i="3" s="1"/>
  <c r="BC30" i="5"/>
  <c r="P241" i="3" s="1"/>
  <c r="BB30" i="5"/>
  <c r="BA30" i="5"/>
  <c r="BD29" i="5"/>
  <c r="Q121" i="3" s="1"/>
  <c r="BC29" i="5"/>
  <c r="P121" i="3" s="1"/>
  <c r="BB29" i="5"/>
  <c r="BA29" i="5"/>
  <c r="BD28" i="5"/>
  <c r="Q8" i="3" s="1"/>
  <c r="BC28" i="5"/>
  <c r="P8" i="3" s="1"/>
  <c r="BB28" i="5"/>
  <c r="BA28" i="5"/>
  <c r="BD27" i="5"/>
  <c r="Q7" i="3" s="1"/>
  <c r="BC27" i="5"/>
  <c r="P7" i="3" s="1"/>
  <c r="BB27" i="5"/>
  <c r="BA27" i="5"/>
  <c r="BD26" i="5"/>
  <c r="Q240" i="3" s="1"/>
  <c r="BC26" i="5"/>
  <c r="P240" i="3" s="1"/>
  <c r="BB26" i="5"/>
  <c r="BA26" i="5"/>
  <c r="BD25" i="5"/>
  <c r="Q239" i="3" s="1"/>
  <c r="BC25" i="5"/>
  <c r="P239" i="3" s="1"/>
  <c r="BB25" i="5"/>
  <c r="BA25" i="5"/>
  <c r="BD24" i="5"/>
  <c r="Q254" i="3" s="1"/>
  <c r="BC24" i="5"/>
  <c r="P254" i="3" s="1"/>
  <c r="BB24" i="5"/>
  <c r="BA24" i="5"/>
  <c r="BD23" i="5"/>
  <c r="Q253" i="3" s="1"/>
  <c r="BC23" i="5"/>
  <c r="P253" i="3" s="1"/>
  <c r="BB23" i="5"/>
  <c r="BA23" i="5"/>
  <c r="BD22" i="5"/>
  <c r="Q238" i="3" s="1"/>
  <c r="BC22" i="5"/>
  <c r="P238" i="3" s="1"/>
  <c r="BB22" i="5"/>
  <c r="BA22" i="5"/>
  <c r="BD21" i="5"/>
  <c r="Q223" i="3" s="1"/>
  <c r="BC21" i="5"/>
  <c r="P223" i="3" s="1"/>
  <c r="BB21" i="5"/>
  <c r="BA21" i="5"/>
  <c r="BD20" i="5"/>
  <c r="Q5" i="3" s="1"/>
  <c r="BC20" i="5"/>
  <c r="P5" i="3" s="1"/>
  <c r="BB20" i="5"/>
  <c r="BA20" i="5"/>
  <c r="BD19" i="5"/>
  <c r="Q109" i="3" s="1"/>
  <c r="BC19" i="5"/>
  <c r="P109" i="3" s="1"/>
  <c r="BB19" i="5"/>
  <c r="BA19" i="5"/>
  <c r="BD18" i="5"/>
  <c r="Q12" i="3" s="1"/>
  <c r="BC18" i="5"/>
  <c r="P12" i="3" s="1"/>
  <c r="BB18" i="5"/>
  <c r="BA18" i="5"/>
  <c r="BD17" i="5"/>
  <c r="Q21" i="3" s="1"/>
  <c r="BC17" i="5"/>
  <c r="P21" i="3" s="1"/>
  <c r="BB17" i="5"/>
  <c r="BA17" i="5"/>
  <c r="BD16" i="5"/>
  <c r="Q19" i="3" s="1"/>
  <c r="BC16" i="5"/>
  <c r="P19" i="3" s="1"/>
  <c r="BB16" i="5"/>
  <c r="BA16" i="5"/>
  <c r="BD15" i="5"/>
  <c r="Q18" i="3" s="1"/>
  <c r="BC15" i="5"/>
  <c r="P18" i="3" s="1"/>
  <c r="BB15" i="5"/>
  <c r="BA15" i="5"/>
  <c r="BD14" i="5"/>
  <c r="Q135" i="3" s="1"/>
  <c r="BC14" i="5"/>
  <c r="P135" i="3" s="1"/>
  <c r="BB14" i="5"/>
  <c r="BA14" i="5"/>
  <c r="BD13" i="5"/>
  <c r="Q134" i="3" s="1"/>
  <c r="BC13" i="5"/>
  <c r="P134" i="3" s="1"/>
  <c r="BB13" i="5"/>
  <c r="BA13" i="5"/>
  <c r="BD12" i="5"/>
  <c r="Q133" i="3" s="1"/>
  <c r="BC12" i="5"/>
  <c r="P133" i="3" s="1"/>
  <c r="BB12" i="5"/>
  <c r="BA12" i="5"/>
  <c r="BD11" i="5"/>
  <c r="Q132" i="3" s="1"/>
  <c r="BC11" i="5"/>
  <c r="P132" i="3" s="1"/>
  <c r="BB11" i="5"/>
  <c r="BA11" i="5"/>
  <c r="BD10" i="5"/>
  <c r="Q131" i="3" s="1"/>
  <c r="BC10" i="5"/>
  <c r="P131" i="3" s="1"/>
  <c r="BB10" i="5"/>
  <c r="BA10" i="5"/>
  <c r="BD9" i="5"/>
  <c r="Q130" i="3" s="1"/>
  <c r="BC9" i="5"/>
  <c r="P130" i="3" s="1"/>
  <c r="BB9" i="5"/>
  <c r="BA9" i="5"/>
  <c r="BD8" i="5"/>
  <c r="Q128" i="3" s="1"/>
  <c r="BC8" i="5"/>
  <c r="P128" i="3" s="1"/>
  <c r="BB8" i="5"/>
  <c r="BA8" i="5"/>
  <c r="BD7" i="5"/>
  <c r="Q127" i="3" s="1"/>
  <c r="BC7" i="5"/>
  <c r="P127" i="3" s="1"/>
  <c r="BB7" i="5"/>
  <c r="BA7" i="5"/>
  <c r="BD6" i="5"/>
  <c r="Q126" i="3" s="1"/>
  <c r="BC6" i="5"/>
  <c r="P126" i="3" s="1"/>
  <c r="BB6" i="5"/>
  <c r="BA6" i="5"/>
  <c r="BD5" i="5"/>
  <c r="Q125" i="3" s="1"/>
  <c r="BC5" i="5"/>
  <c r="P125" i="3" s="1"/>
  <c r="BB5" i="5"/>
  <c r="BA5" i="5"/>
  <c r="AY3" i="5"/>
  <c r="AA3" i="5"/>
  <c r="P262" i="3" l="1"/>
  <c r="P85" i="3"/>
  <c r="P52" i="3"/>
  <c r="P155" i="3"/>
  <c r="P35" i="3"/>
  <c r="Q113" i="3"/>
  <c r="Q102" i="3"/>
  <c r="Q155" i="3"/>
  <c r="Q35" i="3"/>
  <c r="Q213" i="3"/>
  <c r="Q16" i="3"/>
  <c r="P137" i="3"/>
  <c r="P113" i="3"/>
  <c r="P120" i="3"/>
  <c r="P266" i="3"/>
  <c r="Q137" i="3"/>
  <c r="Q122" i="3"/>
  <c r="Q104" i="3"/>
  <c r="U103" i="3"/>
  <c r="U104" i="3" s="1"/>
  <c r="Q215" i="3"/>
  <c r="P252" i="3"/>
  <c r="P58" i="3"/>
  <c r="P106" i="3"/>
  <c r="P100" i="3"/>
  <c r="P124" i="3"/>
  <c r="P77" i="3"/>
  <c r="P164" i="3"/>
  <c r="P139" i="3"/>
  <c r="P184" i="3"/>
  <c r="P197" i="3"/>
  <c r="T192" i="3"/>
  <c r="P207" i="3"/>
  <c r="P202" i="3"/>
  <c r="P178" i="3"/>
  <c r="P237" i="3"/>
  <c r="P220" i="3"/>
  <c r="T218" i="3"/>
  <c r="P232" i="3"/>
  <c r="P102" i="3"/>
  <c r="P116" i="3"/>
  <c r="P143" i="3"/>
  <c r="Q22" i="3"/>
  <c r="Q11" i="3"/>
  <c r="Q98" i="3"/>
  <c r="Q143" i="3"/>
  <c r="P6" i="3"/>
  <c r="P153" i="3"/>
  <c r="P108" i="3"/>
  <c r="P68" i="3"/>
  <c r="P169" i="3"/>
  <c r="P191" i="3"/>
  <c r="Q6" i="3"/>
  <c r="Q58" i="3"/>
  <c r="Q83" i="3"/>
  <c r="Q124" i="3"/>
  <c r="Q74" i="3"/>
  <c r="Q148" i="3"/>
  <c r="Q222" i="3"/>
  <c r="Q169" i="3"/>
  <c r="Q191" i="3"/>
  <c r="U192" i="3"/>
  <c r="Q197" i="3"/>
  <c r="P11" i="3"/>
  <c r="P47" i="3"/>
  <c r="Q262" i="3"/>
  <c r="Q96" i="3"/>
  <c r="Q52" i="3"/>
  <c r="P13" i="3"/>
  <c r="P50" i="3"/>
  <c r="P173" i="3"/>
  <c r="P148" i="3"/>
  <c r="P199" i="3"/>
  <c r="P182" i="3"/>
  <c r="Q13" i="3"/>
  <c r="Q153" i="3"/>
  <c r="Q108" i="3"/>
  <c r="Q68" i="3"/>
  <c r="Q77" i="3"/>
  <c r="Q164" i="3"/>
  <c r="Q139" i="3"/>
  <c r="Q182" i="3"/>
  <c r="Q207" i="3"/>
  <c r="Q202" i="3"/>
  <c r="Q237" i="3"/>
  <c r="P98" i="3"/>
  <c r="P146" i="3"/>
  <c r="P141" i="3"/>
  <c r="Q232" i="3"/>
  <c r="Q91" i="3"/>
  <c r="Q47" i="3"/>
  <c r="P55" i="3"/>
  <c r="T53" i="3"/>
  <c r="T55" i="3" s="1"/>
  <c r="P83" i="3"/>
  <c r="P74" i="3"/>
  <c r="P222" i="3"/>
  <c r="P180" i="3"/>
  <c r="Q252" i="3"/>
  <c r="Q50" i="3"/>
  <c r="U53" i="3"/>
  <c r="U55" i="3" s="1"/>
  <c r="Q55" i="3"/>
  <c r="Q106" i="3"/>
  <c r="Q100" i="3"/>
  <c r="Q173" i="3"/>
  <c r="Q199" i="3"/>
  <c r="Q180" i="3"/>
  <c r="Q184" i="3"/>
  <c r="Q178" i="3"/>
  <c r="Q220" i="3"/>
  <c r="U218" i="3"/>
  <c r="P91" i="3"/>
  <c r="P104" i="3"/>
  <c r="T103" i="3"/>
  <c r="T104" i="3" s="1"/>
  <c r="P215" i="3"/>
  <c r="P213" i="3"/>
  <c r="P211" i="3"/>
  <c r="P16" i="3"/>
  <c r="P80" i="3"/>
  <c r="P270" i="3"/>
  <c r="P22" i="3"/>
  <c r="P122" i="3"/>
  <c r="P96" i="3"/>
  <c r="P162" i="3"/>
  <c r="Q85" i="3"/>
  <c r="Q120" i="3"/>
  <c r="Q116" i="3"/>
  <c r="Q266" i="3"/>
  <c r="Q146" i="3"/>
  <c r="Q162" i="3"/>
  <c r="Q141" i="3"/>
  <c r="Q211" i="3"/>
  <c r="Q80" i="3"/>
  <c r="Q270" i="3"/>
  <c r="BD167" i="7"/>
  <c r="M269" i="3" s="1"/>
  <c r="M270" i="3" s="1"/>
  <c r="BC167" i="7"/>
  <c r="L269" i="3" s="1"/>
  <c r="L270" i="3" s="1"/>
  <c r="BB167" i="7"/>
  <c r="BA167" i="7"/>
  <c r="BD166" i="7"/>
  <c r="M34" i="3" s="1"/>
  <c r="BC166" i="7"/>
  <c r="L34" i="3" s="1"/>
  <c r="BB166" i="7"/>
  <c r="BA166" i="7"/>
  <c r="BD165" i="7"/>
  <c r="M33" i="3" s="1"/>
  <c r="BC165" i="7"/>
  <c r="L33" i="3" s="1"/>
  <c r="BB165" i="7"/>
  <c r="BA165" i="7"/>
  <c r="BD164" i="7"/>
  <c r="M251" i="3" s="1"/>
  <c r="BC164" i="7"/>
  <c r="L251" i="3" s="1"/>
  <c r="BB164" i="7"/>
  <c r="BA164" i="7"/>
  <c r="BD163" i="7"/>
  <c r="M236" i="3" s="1"/>
  <c r="U236" i="3" s="1"/>
  <c r="BC163" i="7"/>
  <c r="L236" i="3" s="1"/>
  <c r="T236" i="3" s="1"/>
  <c r="BB163" i="7"/>
  <c r="BA163" i="7"/>
  <c r="BD162" i="7"/>
  <c r="M233" i="3" s="1"/>
  <c r="BC162" i="7"/>
  <c r="L233" i="3" s="1"/>
  <c r="BB162" i="7"/>
  <c r="BA162" i="7"/>
  <c r="BD161" i="7"/>
  <c r="M234" i="3" s="1"/>
  <c r="BC161" i="7"/>
  <c r="L234" i="3" s="1"/>
  <c r="BB161" i="7"/>
  <c r="BA161" i="7"/>
  <c r="BD160" i="7"/>
  <c r="M235" i="3" s="1"/>
  <c r="BC160" i="7"/>
  <c r="L235" i="3" s="1"/>
  <c r="BB160" i="7"/>
  <c r="BA160" i="7"/>
  <c r="BD159" i="7"/>
  <c r="M261" i="3" s="1"/>
  <c r="BC159" i="7"/>
  <c r="L261" i="3" s="1"/>
  <c r="BB159" i="7"/>
  <c r="BA159" i="7"/>
  <c r="BD158" i="7"/>
  <c r="M260" i="3" s="1"/>
  <c r="BC158" i="7"/>
  <c r="L260" i="3" s="1"/>
  <c r="BB158" i="7"/>
  <c r="BA158" i="7"/>
  <c r="BD157" i="7"/>
  <c r="M231" i="3" s="1"/>
  <c r="BC157" i="7"/>
  <c r="L231" i="3" s="1"/>
  <c r="BB157" i="7"/>
  <c r="BA157" i="7"/>
  <c r="BD156" i="7"/>
  <c r="M112" i="3" s="1"/>
  <c r="BC156" i="7"/>
  <c r="L112" i="3" s="1"/>
  <c r="BB156" i="7"/>
  <c r="BA156" i="7"/>
  <c r="BD155" i="7"/>
  <c r="M176" i="3" s="1"/>
  <c r="BC155" i="7"/>
  <c r="L176" i="3" s="1"/>
  <c r="BB155" i="7"/>
  <c r="BA155" i="7"/>
  <c r="BD154" i="7"/>
  <c r="M174" i="3" s="1"/>
  <c r="BC154" i="7"/>
  <c r="L174" i="3" s="1"/>
  <c r="BB154" i="7"/>
  <c r="BA154" i="7"/>
  <c r="BD153" i="7"/>
  <c r="M177" i="3" s="1"/>
  <c r="BC153" i="7"/>
  <c r="L177" i="3" s="1"/>
  <c r="BB153" i="7"/>
  <c r="BA153" i="7"/>
  <c r="BD152" i="7"/>
  <c r="M250" i="3" s="1"/>
  <c r="BC152" i="7"/>
  <c r="L250" i="3" s="1"/>
  <c r="BB152" i="7"/>
  <c r="BA152" i="7"/>
  <c r="BD151" i="7"/>
  <c r="M175" i="3" s="1"/>
  <c r="BC151" i="7"/>
  <c r="L175" i="3" s="1"/>
  <c r="BB151" i="7"/>
  <c r="BA151" i="7"/>
  <c r="BD150" i="7"/>
  <c r="M201" i="3" s="1"/>
  <c r="BC150" i="7"/>
  <c r="L201" i="3" s="1"/>
  <c r="BB150" i="7"/>
  <c r="BA150" i="7"/>
  <c r="BD149" i="7"/>
  <c r="M259" i="3" s="1"/>
  <c r="BC149" i="7"/>
  <c r="L259" i="3" s="1"/>
  <c r="BB149" i="7"/>
  <c r="BA149" i="7"/>
  <c r="BD148" i="7"/>
  <c r="M258" i="3" s="1"/>
  <c r="BC148" i="7"/>
  <c r="L258" i="3" s="1"/>
  <c r="BB148" i="7"/>
  <c r="BA148" i="7"/>
  <c r="BD147" i="7"/>
  <c r="M79" i="3" s="1"/>
  <c r="BC147" i="7"/>
  <c r="L79" i="3" s="1"/>
  <c r="BB147" i="7"/>
  <c r="BA147" i="7"/>
  <c r="BD146" i="7"/>
  <c r="M78" i="3" s="1"/>
  <c r="BC146" i="7"/>
  <c r="L78" i="3" s="1"/>
  <c r="BB146" i="7"/>
  <c r="BA146" i="7"/>
  <c r="BD145" i="7"/>
  <c r="M15" i="3" s="1"/>
  <c r="BC145" i="7"/>
  <c r="L15" i="3" s="1"/>
  <c r="BB145" i="7"/>
  <c r="BA145" i="7"/>
  <c r="BD144" i="7"/>
  <c r="M14" i="3" s="1"/>
  <c r="BC144" i="7"/>
  <c r="L14" i="3" s="1"/>
  <c r="BB144" i="7"/>
  <c r="BA144" i="7"/>
  <c r="BD143" i="7"/>
  <c r="M257" i="3" s="1"/>
  <c r="BC143" i="7"/>
  <c r="L257" i="3" s="1"/>
  <c r="BB143" i="7"/>
  <c r="BA143" i="7"/>
  <c r="BD142" i="7"/>
  <c r="M256" i="3" s="1"/>
  <c r="BC142" i="7"/>
  <c r="L256" i="3" s="1"/>
  <c r="BB142" i="7"/>
  <c r="BA142" i="7"/>
  <c r="BD141" i="7"/>
  <c r="M200" i="3" s="1"/>
  <c r="BC141" i="7"/>
  <c r="L200" i="3" s="1"/>
  <c r="BB141" i="7"/>
  <c r="BA141" i="7"/>
  <c r="BD140" i="7"/>
  <c r="M230" i="3" s="1"/>
  <c r="BC140" i="7"/>
  <c r="L230" i="3" s="1"/>
  <c r="BB140" i="7"/>
  <c r="BA140" i="7"/>
  <c r="BD139" i="7"/>
  <c r="M210" i="3" s="1"/>
  <c r="U210" i="3" s="1"/>
  <c r="BC139" i="7"/>
  <c r="L210" i="3" s="1"/>
  <c r="T210" i="3" s="1"/>
  <c r="BB139" i="7"/>
  <c r="BA139" i="7"/>
  <c r="BD138" i="7"/>
  <c r="M209" i="3" s="1"/>
  <c r="BC138" i="7"/>
  <c r="L209" i="3" s="1"/>
  <c r="BB138" i="7"/>
  <c r="BA138" i="7"/>
  <c r="BD137" i="7"/>
  <c r="M208" i="3" s="1"/>
  <c r="BC137" i="7"/>
  <c r="L208" i="3" s="1"/>
  <c r="BB137" i="7"/>
  <c r="BA137" i="7"/>
  <c r="BD136" i="7"/>
  <c r="M206" i="3" s="1"/>
  <c r="M207" i="3" s="1"/>
  <c r="BC136" i="7"/>
  <c r="L206" i="3" s="1"/>
  <c r="L207" i="3" s="1"/>
  <c r="BB136" i="7"/>
  <c r="BA136" i="7"/>
  <c r="BD135" i="7"/>
  <c r="M212" i="3" s="1"/>
  <c r="M213" i="3" s="1"/>
  <c r="BC135" i="7"/>
  <c r="L212" i="3" s="1"/>
  <c r="L213" i="3" s="1"/>
  <c r="BB135" i="7"/>
  <c r="BA135" i="7"/>
  <c r="BD134" i="7"/>
  <c r="M152" i="3" s="1"/>
  <c r="BC134" i="7"/>
  <c r="L152" i="3" s="1"/>
  <c r="BB134" i="7"/>
  <c r="BA134" i="7"/>
  <c r="BD133" i="7"/>
  <c r="M249" i="3" s="1"/>
  <c r="BC133" i="7"/>
  <c r="L249" i="3" s="1"/>
  <c r="BB133" i="7"/>
  <c r="BA133" i="7"/>
  <c r="BD132" i="7"/>
  <c r="M32" i="3" s="1"/>
  <c r="BC132" i="7"/>
  <c r="L32" i="3" s="1"/>
  <c r="BB132" i="7"/>
  <c r="BA132" i="7"/>
  <c r="BD131" i="7"/>
  <c r="M195" i="3" s="1"/>
  <c r="U195" i="3" s="1"/>
  <c r="BC131" i="7"/>
  <c r="L195" i="3" s="1"/>
  <c r="T195" i="3" s="1"/>
  <c r="BB131" i="7"/>
  <c r="BA131" i="7"/>
  <c r="BD130" i="7"/>
  <c r="M196" i="3" s="1"/>
  <c r="BC130" i="7"/>
  <c r="L196" i="3" s="1"/>
  <c r="BB130" i="7"/>
  <c r="BA130" i="7"/>
  <c r="BD129" i="7"/>
  <c r="M194" i="3" s="1"/>
  <c r="BC129" i="7"/>
  <c r="L194" i="3" s="1"/>
  <c r="BB129" i="7"/>
  <c r="BA129" i="7"/>
  <c r="BD128" i="7"/>
  <c r="M31" i="3" s="1"/>
  <c r="BC128" i="7"/>
  <c r="L31" i="3" s="1"/>
  <c r="BB128" i="7"/>
  <c r="BA128" i="7"/>
  <c r="BD127" i="7"/>
  <c r="M30" i="3" s="1"/>
  <c r="U30" i="3" s="1"/>
  <c r="BC127" i="7"/>
  <c r="L30" i="3" s="1"/>
  <c r="T30" i="3" s="1"/>
  <c r="BB127" i="7"/>
  <c r="BA127" i="7"/>
  <c r="BD126" i="7"/>
  <c r="M29" i="3" s="1"/>
  <c r="U29" i="3" s="1"/>
  <c r="BC126" i="7"/>
  <c r="L29" i="3" s="1"/>
  <c r="T29" i="3" s="1"/>
  <c r="BB126" i="7"/>
  <c r="BA126" i="7"/>
  <c r="BD125" i="7"/>
  <c r="M28" i="3" s="1"/>
  <c r="U28" i="3" s="1"/>
  <c r="BC125" i="7"/>
  <c r="L28" i="3" s="1"/>
  <c r="T28" i="3" s="1"/>
  <c r="BB125" i="7"/>
  <c r="BA125" i="7"/>
  <c r="BD124" i="7"/>
  <c r="M190" i="3" s="1"/>
  <c r="U190" i="3" s="1"/>
  <c r="BC124" i="7"/>
  <c r="L190" i="3" s="1"/>
  <c r="T190" i="3" s="1"/>
  <c r="BB124" i="7"/>
  <c r="BA124" i="7"/>
  <c r="BD123" i="7"/>
  <c r="M185" i="3" s="1"/>
  <c r="U185" i="3" s="1"/>
  <c r="BC123" i="7"/>
  <c r="L185" i="3" s="1"/>
  <c r="BB123" i="7"/>
  <c r="BA123" i="7"/>
  <c r="BD122" i="7"/>
  <c r="M187" i="3" s="1"/>
  <c r="BC122" i="7"/>
  <c r="L187" i="3" s="1"/>
  <c r="BB122" i="7"/>
  <c r="BA122" i="7"/>
  <c r="BD121" i="7"/>
  <c r="M189" i="3" s="1"/>
  <c r="U189" i="3" s="1"/>
  <c r="BC121" i="7"/>
  <c r="L189" i="3" s="1"/>
  <c r="T189" i="3" s="1"/>
  <c r="BB121" i="7"/>
  <c r="BA121" i="7"/>
  <c r="BD120" i="7"/>
  <c r="M186" i="3" s="1"/>
  <c r="BC120" i="7"/>
  <c r="L186" i="3" s="1"/>
  <c r="BB120" i="7"/>
  <c r="BA120" i="7"/>
  <c r="BD119" i="7"/>
  <c r="M57" i="3" s="1"/>
  <c r="BC119" i="7"/>
  <c r="L57" i="3" s="1"/>
  <c r="BB119" i="7"/>
  <c r="BA119" i="7"/>
  <c r="BD118" i="7"/>
  <c r="M248" i="3" s="1"/>
  <c r="BC118" i="7"/>
  <c r="L248" i="3" s="1"/>
  <c r="BB118" i="7"/>
  <c r="BA118" i="7"/>
  <c r="BD117" i="7"/>
  <c r="M90" i="3" s="1"/>
  <c r="BC117" i="7"/>
  <c r="L90" i="3" s="1"/>
  <c r="BB117" i="7"/>
  <c r="BA117" i="7"/>
  <c r="BD116" i="7"/>
  <c r="M27" i="3" s="1"/>
  <c r="BC116" i="7"/>
  <c r="L27" i="3" s="1"/>
  <c r="BB116" i="7"/>
  <c r="BA116" i="7"/>
  <c r="BD115" i="7"/>
  <c r="M183" i="3" s="1"/>
  <c r="M184" i="3" s="1"/>
  <c r="BC115" i="7"/>
  <c r="L183" i="3" s="1"/>
  <c r="L184" i="3" s="1"/>
  <c r="BB115" i="7"/>
  <c r="BA115" i="7"/>
  <c r="BD114" i="7"/>
  <c r="M26" i="3" s="1"/>
  <c r="BC114" i="7"/>
  <c r="L26" i="3" s="1"/>
  <c r="BB114" i="7"/>
  <c r="BA114" i="7"/>
  <c r="BD113" i="7"/>
  <c r="M172" i="3" s="1"/>
  <c r="BC113" i="7"/>
  <c r="L172" i="3" s="1"/>
  <c r="BB113" i="7"/>
  <c r="BA113" i="7"/>
  <c r="BD112" i="7"/>
  <c r="M171" i="3" s="1"/>
  <c r="BC112" i="7"/>
  <c r="L171" i="3" s="1"/>
  <c r="BB112" i="7"/>
  <c r="BA112" i="7"/>
  <c r="BD111" i="7"/>
  <c r="M181" i="3" s="1"/>
  <c r="M182" i="3" s="1"/>
  <c r="BC111" i="7"/>
  <c r="L181" i="3" s="1"/>
  <c r="L182" i="3" s="1"/>
  <c r="BB111" i="7"/>
  <c r="BA111" i="7"/>
  <c r="BD110" i="7"/>
  <c r="M140" i="3" s="1"/>
  <c r="M141" i="3" s="1"/>
  <c r="BC110" i="7"/>
  <c r="L140" i="3" s="1"/>
  <c r="L141" i="3" s="1"/>
  <c r="BB110" i="7"/>
  <c r="BA110" i="7"/>
  <c r="BD109" i="7"/>
  <c r="M179" i="3" s="1"/>
  <c r="M180" i="3" s="1"/>
  <c r="BC109" i="7"/>
  <c r="L179" i="3" s="1"/>
  <c r="L180" i="3" s="1"/>
  <c r="BB109" i="7"/>
  <c r="BA109" i="7"/>
  <c r="BD108" i="7"/>
  <c r="M25" i="3" s="1"/>
  <c r="BC108" i="7"/>
  <c r="L25" i="3" s="1"/>
  <c r="BB108" i="7"/>
  <c r="BA108" i="7"/>
  <c r="BD107" i="7"/>
  <c r="M138" i="3" s="1"/>
  <c r="M139" i="3" s="1"/>
  <c r="BC107" i="7"/>
  <c r="L138" i="3" s="1"/>
  <c r="L139" i="3" s="1"/>
  <c r="BB107" i="7"/>
  <c r="BA107" i="7"/>
  <c r="BD106" i="7"/>
  <c r="M166" i="3" s="1"/>
  <c r="BC106" i="7"/>
  <c r="L166" i="3" s="1"/>
  <c r="BB106" i="7"/>
  <c r="BA106" i="7"/>
  <c r="BD105" i="7"/>
  <c r="M165" i="3" s="1"/>
  <c r="BC105" i="7"/>
  <c r="L165" i="3" s="1"/>
  <c r="BB105" i="7"/>
  <c r="BA105" i="7"/>
  <c r="BD104" i="7"/>
  <c r="M167" i="3" s="1"/>
  <c r="BC104" i="7"/>
  <c r="L167" i="3" s="1"/>
  <c r="BB104" i="7"/>
  <c r="BA104" i="7"/>
  <c r="BD103" i="7"/>
  <c r="M255" i="3" s="1"/>
  <c r="BC103" i="7"/>
  <c r="L255" i="3" s="1"/>
  <c r="BB103" i="7"/>
  <c r="BA103" i="7"/>
  <c r="BD102" i="7"/>
  <c r="M198" i="3" s="1"/>
  <c r="M199" i="3" s="1"/>
  <c r="BC102" i="7"/>
  <c r="L198" i="3" s="1"/>
  <c r="L199" i="3" s="1"/>
  <c r="BB102" i="7"/>
  <c r="BA102" i="7"/>
  <c r="BD101" i="7"/>
  <c r="M158" i="3" s="1"/>
  <c r="U158" i="3" s="1"/>
  <c r="BC101" i="7"/>
  <c r="L158" i="3" s="1"/>
  <c r="T158" i="3" s="1"/>
  <c r="BB101" i="7"/>
  <c r="BA101" i="7"/>
  <c r="BD100" i="7"/>
  <c r="M159" i="3" s="1"/>
  <c r="U159" i="3" s="1"/>
  <c r="BC100" i="7"/>
  <c r="L159" i="3" s="1"/>
  <c r="T159" i="3" s="1"/>
  <c r="BB100" i="7"/>
  <c r="BA100" i="7"/>
  <c r="BD99" i="7"/>
  <c r="M156" i="3" s="1"/>
  <c r="BC99" i="7"/>
  <c r="L156" i="3" s="1"/>
  <c r="BB99" i="7"/>
  <c r="BA99" i="7"/>
  <c r="BD98" i="7"/>
  <c r="M161" i="3" s="1"/>
  <c r="M162" i="3" s="1"/>
  <c r="BC98" i="7"/>
  <c r="L161" i="3" s="1"/>
  <c r="L162" i="3" s="1"/>
  <c r="BB98" i="7"/>
  <c r="BA98" i="7"/>
  <c r="BD97" i="7"/>
  <c r="M221" i="3" s="1"/>
  <c r="M222" i="3" s="1"/>
  <c r="BC97" i="7"/>
  <c r="L221" i="3" s="1"/>
  <c r="L222" i="3" s="1"/>
  <c r="BB97" i="7"/>
  <c r="BA97" i="7"/>
  <c r="BD96" i="7"/>
  <c r="M154" i="3" s="1"/>
  <c r="M155" i="3" s="1"/>
  <c r="BC96" i="7"/>
  <c r="L154" i="3" s="1"/>
  <c r="L155" i="3" s="1"/>
  <c r="BB96" i="7"/>
  <c r="BA96" i="7"/>
  <c r="BD95" i="7"/>
  <c r="M247" i="3" s="1"/>
  <c r="BC95" i="7"/>
  <c r="L247" i="3" s="1"/>
  <c r="BB95" i="7"/>
  <c r="BA95" i="7"/>
  <c r="BD94" i="7"/>
  <c r="M111" i="3" s="1"/>
  <c r="BC94" i="7"/>
  <c r="L111" i="3" s="1"/>
  <c r="BB94" i="7"/>
  <c r="BA94" i="7"/>
  <c r="BD93" i="7"/>
  <c r="M110" i="3" s="1"/>
  <c r="BC93" i="7"/>
  <c r="L110" i="3" s="1"/>
  <c r="BB93" i="7"/>
  <c r="BA93" i="7"/>
  <c r="BD92" i="7"/>
  <c r="M246" i="3" s="1"/>
  <c r="BC92" i="7"/>
  <c r="L246" i="3" s="1"/>
  <c r="BB92" i="7"/>
  <c r="BA92" i="7"/>
  <c r="BD91" i="7"/>
  <c r="M147" i="3" s="1"/>
  <c r="M148" i="3" s="1"/>
  <c r="BC91" i="7"/>
  <c r="L147" i="3" s="1"/>
  <c r="L148" i="3" s="1"/>
  <c r="BB91" i="7"/>
  <c r="BA91" i="7"/>
  <c r="BD90" i="7"/>
  <c r="M144" i="3" s="1"/>
  <c r="M146" i="3" s="1"/>
  <c r="BC90" i="7"/>
  <c r="L144" i="3" s="1"/>
  <c r="L146" i="3" s="1"/>
  <c r="BB90" i="7"/>
  <c r="BA90" i="7"/>
  <c r="BD89" i="7"/>
  <c r="M245" i="3" s="1"/>
  <c r="BC89" i="7"/>
  <c r="L245" i="3" s="1"/>
  <c r="BB89" i="7"/>
  <c r="BA89" i="7"/>
  <c r="BD88" i="7"/>
  <c r="M229" i="3" s="1"/>
  <c r="BC88" i="7"/>
  <c r="L229" i="3" s="1"/>
  <c r="BB88" i="7"/>
  <c r="BA88" i="7"/>
  <c r="BD87" i="7"/>
  <c r="M228" i="3" s="1"/>
  <c r="BC87" i="7"/>
  <c r="L228" i="3" s="1"/>
  <c r="BB87" i="7"/>
  <c r="BA87" i="7"/>
  <c r="BD86" i="7"/>
  <c r="M244" i="3" s="1"/>
  <c r="BC86" i="7"/>
  <c r="L244" i="3" s="1"/>
  <c r="BB86" i="7"/>
  <c r="BA86" i="7"/>
  <c r="BD85" i="7"/>
  <c r="M163" i="3" s="1"/>
  <c r="M164" i="3" s="1"/>
  <c r="BC85" i="7"/>
  <c r="L163" i="3" s="1"/>
  <c r="L164" i="3" s="1"/>
  <c r="BB85" i="7"/>
  <c r="BA85" i="7"/>
  <c r="BD84" i="7"/>
  <c r="M142" i="3" s="1"/>
  <c r="M143" i="3" s="1"/>
  <c r="BC84" i="7"/>
  <c r="L142" i="3" s="1"/>
  <c r="L143" i="3" s="1"/>
  <c r="BB84" i="7"/>
  <c r="BA84" i="7"/>
  <c r="BD83" i="7"/>
  <c r="M227" i="3" s="1"/>
  <c r="BC83" i="7"/>
  <c r="L227" i="3" s="1"/>
  <c r="BB83" i="7"/>
  <c r="BA83" i="7"/>
  <c r="BD82" i="7"/>
  <c r="M170" i="3" s="1"/>
  <c r="M173" i="3" s="1"/>
  <c r="BC82" i="7"/>
  <c r="L170" i="3" s="1"/>
  <c r="BB82" i="7"/>
  <c r="BA82" i="7"/>
  <c r="BD81" i="7"/>
  <c r="M51" i="3" s="1"/>
  <c r="M52" i="3" s="1"/>
  <c r="BC81" i="7"/>
  <c r="L51" i="3" s="1"/>
  <c r="L52" i="3" s="1"/>
  <c r="BB81" i="7"/>
  <c r="BA81" i="7"/>
  <c r="BD80" i="7"/>
  <c r="M73" i="3" s="1"/>
  <c r="M74" i="3" s="1"/>
  <c r="BC80" i="7"/>
  <c r="L73" i="3" s="1"/>
  <c r="L74" i="3" s="1"/>
  <c r="BB80" i="7"/>
  <c r="BA80" i="7"/>
  <c r="BD79" i="7"/>
  <c r="M76" i="3" s="1"/>
  <c r="BC79" i="7"/>
  <c r="L76" i="3" s="1"/>
  <c r="BB79" i="7"/>
  <c r="BA79" i="7"/>
  <c r="BD78" i="7"/>
  <c r="M75" i="3" s="1"/>
  <c r="BC78" i="7"/>
  <c r="L75" i="3" s="1"/>
  <c r="BB78" i="7"/>
  <c r="BA78" i="7"/>
  <c r="BD77" i="7"/>
  <c r="M243" i="3" s="1"/>
  <c r="BC77" i="7"/>
  <c r="L243" i="3" s="1"/>
  <c r="BB77" i="7"/>
  <c r="BA77" i="7"/>
  <c r="BD76" i="7"/>
  <c r="M188" i="3" s="1"/>
  <c r="BC76" i="7"/>
  <c r="L188" i="3" s="1"/>
  <c r="BB76" i="7"/>
  <c r="BA76" i="7"/>
  <c r="BD75" i="7"/>
  <c r="M264" i="3" s="1"/>
  <c r="BC75" i="7"/>
  <c r="L264" i="3" s="1"/>
  <c r="BB75" i="7"/>
  <c r="BA75" i="7"/>
  <c r="BD74" i="7"/>
  <c r="M265" i="3" s="1"/>
  <c r="BC74" i="7"/>
  <c r="L265" i="3" s="1"/>
  <c r="BB74" i="7"/>
  <c r="BA74" i="7"/>
  <c r="BD73" i="7"/>
  <c r="M214" i="3" s="1"/>
  <c r="M215" i="3" s="1"/>
  <c r="BC73" i="7"/>
  <c r="L214" i="3" s="1"/>
  <c r="L215" i="3" s="1"/>
  <c r="BB73" i="7"/>
  <c r="BA73" i="7"/>
  <c r="BD72" i="7"/>
  <c r="M67" i="3" s="1"/>
  <c r="U67" i="3" s="1"/>
  <c r="BC72" i="7"/>
  <c r="L67" i="3" s="1"/>
  <c r="T67" i="3" s="1"/>
  <c r="BB72" i="7"/>
  <c r="BA72" i="7"/>
  <c r="BD71" i="7"/>
  <c r="M71" i="3" s="1"/>
  <c r="BC71" i="7"/>
  <c r="L71" i="3" s="1"/>
  <c r="BB71" i="7"/>
  <c r="BA71" i="7"/>
  <c r="BD70" i="7"/>
  <c r="M66" i="3" s="1"/>
  <c r="U66" i="3" s="1"/>
  <c r="BC70" i="7"/>
  <c r="L66" i="3" s="1"/>
  <c r="T66" i="3" s="1"/>
  <c r="BB70" i="7"/>
  <c r="BA70" i="7"/>
  <c r="BD69" i="7"/>
  <c r="M70" i="3" s="1"/>
  <c r="BC69" i="7"/>
  <c r="L70" i="3" s="1"/>
  <c r="BB69" i="7"/>
  <c r="BA69" i="7"/>
  <c r="BD68" i="7"/>
  <c r="M65" i="3" s="1"/>
  <c r="M68" i="3" s="1"/>
  <c r="BC68" i="7"/>
  <c r="L65" i="3" s="1"/>
  <c r="L68" i="3" s="1"/>
  <c r="BB68" i="7"/>
  <c r="BA68" i="7"/>
  <c r="BD67" i="7"/>
  <c r="M69" i="3" s="1"/>
  <c r="BC67" i="7"/>
  <c r="L69" i="3" s="1"/>
  <c r="BB67" i="7"/>
  <c r="BA67" i="7"/>
  <c r="BD66" i="7"/>
  <c r="M93" i="3" s="1"/>
  <c r="BC66" i="7"/>
  <c r="L93" i="3" s="1"/>
  <c r="BB66" i="7"/>
  <c r="BA66" i="7"/>
  <c r="BD65" i="7"/>
  <c r="M123" i="3" s="1"/>
  <c r="M124" i="3" s="1"/>
  <c r="BC65" i="7"/>
  <c r="L123" i="3" s="1"/>
  <c r="L124" i="3" s="1"/>
  <c r="BB65" i="7"/>
  <c r="BA65" i="7"/>
  <c r="BD64" i="7"/>
  <c r="M114" i="3" s="1"/>
  <c r="BC64" i="7"/>
  <c r="L114" i="3" s="1"/>
  <c r="BB64" i="7"/>
  <c r="BA64" i="7"/>
  <c r="BD63" i="7"/>
  <c r="M115" i="3" s="1"/>
  <c r="BC63" i="7"/>
  <c r="L115" i="3" s="1"/>
  <c r="BB63" i="7"/>
  <c r="BA63" i="7"/>
  <c r="BD62" i="7"/>
  <c r="M94" i="3" s="1"/>
  <c r="BC62" i="7"/>
  <c r="L94" i="3" s="1"/>
  <c r="BB62" i="7"/>
  <c r="BA62" i="7"/>
  <c r="BD61" i="7"/>
  <c r="M82" i="3" s="1"/>
  <c r="M83" i="3" s="1"/>
  <c r="BC61" i="7"/>
  <c r="L82" i="3" s="1"/>
  <c r="L83" i="3" s="1"/>
  <c r="BB61" i="7"/>
  <c r="BA61" i="7"/>
  <c r="BD60" i="7"/>
  <c r="M107" i="3" s="1"/>
  <c r="M108" i="3" s="1"/>
  <c r="BC60" i="7"/>
  <c r="L107" i="3" s="1"/>
  <c r="L108" i="3" s="1"/>
  <c r="BB60" i="7"/>
  <c r="BA60" i="7"/>
  <c r="BD59" i="7"/>
  <c r="M271" i="3" s="1"/>
  <c r="BC59" i="7"/>
  <c r="L271" i="3" s="1"/>
  <c r="BB59" i="7"/>
  <c r="BA59" i="7"/>
  <c r="BD58" i="7"/>
  <c r="M46" i="3" s="1"/>
  <c r="M47" i="3" s="1"/>
  <c r="BC58" i="7"/>
  <c r="L46" i="3" s="1"/>
  <c r="L47" i="3" s="1"/>
  <c r="BB58" i="7"/>
  <c r="BA58" i="7"/>
  <c r="BD57" i="7"/>
  <c r="M99" i="3" s="1"/>
  <c r="M100" i="3" s="1"/>
  <c r="BC57" i="7"/>
  <c r="L99" i="3" s="1"/>
  <c r="L100" i="3" s="1"/>
  <c r="BB57" i="7"/>
  <c r="BA57" i="7"/>
  <c r="BD56" i="7"/>
  <c r="M97" i="3" s="1"/>
  <c r="M98" i="3" s="1"/>
  <c r="BC56" i="7"/>
  <c r="L97" i="3" s="1"/>
  <c r="L98" i="3" s="1"/>
  <c r="BB56" i="7"/>
  <c r="BA56" i="7"/>
  <c r="BD55" i="7"/>
  <c r="M62" i="3" s="1"/>
  <c r="BC55" i="7"/>
  <c r="L62" i="3" s="1"/>
  <c r="BB55" i="7"/>
  <c r="BA55" i="7"/>
  <c r="BD54" i="7"/>
  <c r="M63" i="3" s="1"/>
  <c r="BC54" i="7"/>
  <c r="L63" i="3" s="1"/>
  <c r="BB54" i="7"/>
  <c r="BA54" i="7"/>
  <c r="BD53" i="7"/>
  <c r="M59" i="3" s="1"/>
  <c r="BC53" i="7"/>
  <c r="L59" i="3" s="1"/>
  <c r="BB53" i="7"/>
  <c r="BA53" i="7"/>
  <c r="BD52" i="7"/>
  <c r="M61" i="3" s="1"/>
  <c r="BC52" i="7"/>
  <c r="L61" i="3" s="1"/>
  <c r="BB52" i="7"/>
  <c r="BA52" i="7"/>
  <c r="BD51" i="7"/>
  <c r="M89" i="3" s="1"/>
  <c r="BC51" i="7"/>
  <c r="L89" i="3" s="1"/>
  <c r="BB51" i="7"/>
  <c r="BA51" i="7"/>
  <c r="BD50" i="7"/>
  <c r="M119" i="3" s="1"/>
  <c r="BC50" i="7"/>
  <c r="L119" i="3" s="1"/>
  <c r="BB50" i="7"/>
  <c r="BA50" i="7"/>
  <c r="BD49" i="7"/>
  <c r="M118" i="3" s="1"/>
  <c r="BC49" i="7"/>
  <c r="L118" i="3" s="1"/>
  <c r="BB49" i="7"/>
  <c r="BA49" i="7"/>
  <c r="BD48" i="7"/>
  <c r="M117" i="3" s="1"/>
  <c r="BC48" i="7"/>
  <c r="L117" i="3" s="1"/>
  <c r="BB48" i="7"/>
  <c r="BA48" i="7"/>
  <c r="BD47" i="7"/>
  <c r="M105" i="3" s="1"/>
  <c r="M106" i="3" s="1"/>
  <c r="BC47" i="7"/>
  <c r="L105" i="3" s="1"/>
  <c r="L106" i="3" s="1"/>
  <c r="BB47" i="7"/>
  <c r="BA47" i="7"/>
  <c r="BD46" i="7"/>
  <c r="M226" i="3" s="1"/>
  <c r="BC46" i="7"/>
  <c r="L226" i="3" s="1"/>
  <c r="BB46" i="7"/>
  <c r="BA46" i="7"/>
  <c r="BD45" i="7"/>
  <c r="M88" i="3" s="1"/>
  <c r="U88" i="3" s="1"/>
  <c r="BC45" i="7"/>
  <c r="L88" i="3" s="1"/>
  <c r="T88" i="3" s="1"/>
  <c r="BB45" i="7"/>
  <c r="BA45" i="7"/>
  <c r="BD44" i="7"/>
  <c r="M86" i="3" s="1"/>
  <c r="M91" i="3" s="1"/>
  <c r="BC44" i="7"/>
  <c r="L86" i="3" s="1"/>
  <c r="BB44" i="7"/>
  <c r="BA44" i="7"/>
  <c r="BD43" i="7"/>
  <c r="M225" i="3" s="1"/>
  <c r="BC43" i="7"/>
  <c r="L225" i="3" s="1"/>
  <c r="BB43" i="7"/>
  <c r="BA43" i="7"/>
  <c r="BD42" i="7"/>
  <c r="M56" i="3" s="1"/>
  <c r="M58" i="3" s="1"/>
  <c r="BC42" i="7"/>
  <c r="L56" i="3" s="1"/>
  <c r="L58" i="3" s="1"/>
  <c r="BB42" i="7"/>
  <c r="BA42" i="7"/>
  <c r="BD41" i="7"/>
  <c r="M84" i="3" s="1"/>
  <c r="M85" i="3" s="1"/>
  <c r="BC41" i="7"/>
  <c r="L84" i="3" s="1"/>
  <c r="L85" i="3" s="1"/>
  <c r="BB41" i="7"/>
  <c r="BA41" i="7"/>
  <c r="BD40" i="7"/>
  <c r="M151" i="3" s="1"/>
  <c r="M153" i="3" s="1"/>
  <c r="BC40" i="7"/>
  <c r="L151" i="3" s="1"/>
  <c r="L153" i="3" s="1"/>
  <c r="BB40" i="7"/>
  <c r="BA40" i="7"/>
  <c r="BD39" i="7"/>
  <c r="M49" i="3" s="1"/>
  <c r="BC39" i="7"/>
  <c r="L49" i="3" s="1"/>
  <c r="BB39" i="7"/>
  <c r="BA39" i="7"/>
  <c r="BD38" i="7"/>
  <c r="M48" i="3" s="1"/>
  <c r="M50" i="3" s="1"/>
  <c r="BC38" i="7"/>
  <c r="L48" i="3" s="1"/>
  <c r="BB38" i="7"/>
  <c r="BA38" i="7"/>
  <c r="BD37" i="7"/>
  <c r="M242" i="3" s="1"/>
  <c r="BC37" i="7"/>
  <c r="L242" i="3" s="1"/>
  <c r="BB37" i="7"/>
  <c r="BA37" i="7"/>
  <c r="BD36" i="7"/>
  <c r="M224" i="3" s="1"/>
  <c r="BC36" i="7"/>
  <c r="L224" i="3" s="1"/>
  <c r="BB36" i="7"/>
  <c r="BA36" i="7"/>
  <c r="BD35" i="7"/>
  <c r="M101" i="3" s="1"/>
  <c r="M102" i="3" s="1"/>
  <c r="BC35" i="7"/>
  <c r="L101" i="3" s="1"/>
  <c r="L102" i="3" s="1"/>
  <c r="BB35" i="7"/>
  <c r="BA35" i="7"/>
  <c r="BD34" i="7"/>
  <c r="M241" i="3" s="1"/>
  <c r="BC34" i="7"/>
  <c r="L241" i="3" s="1"/>
  <c r="BB34" i="7"/>
  <c r="BA34" i="7"/>
  <c r="BD33" i="7"/>
  <c r="M121" i="3" s="1"/>
  <c r="M122" i="3" s="1"/>
  <c r="BC33" i="7"/>
  <c r="L121" i="3" s="1"/>
  <c r="L122" i="3" s="1"/>
  <c r="BB33" i="7"/>
  <c r="BA33" i="7"/>
  <c r="BD32" i="7"/>
  <c r="M8" i="3" s="1"/>
  <c r="BC32" i="7"/>
  <c r="L8" i="3" s="1"/>
  <c r="BB32" i="7"/>
  <c r="BA32" i="7"/>
  <c r="BD31" i="7"/>
  <c r="M7" i="3" s="1"/>
  <c r="BC31" i="7"/>
  <c r="L7" i="3" s="1"/>
  <c r="BB31" i="7"/>
  <c r="BA31" i="7"/>
  <c r="BD30" i="7"/>
  <c r="M240" i="3" s="1"/>
  <c r="BC30" i="7"/>
  <c r="L240" i="3" s="1"/>
  <c r="BB30" i="7"/>
  <c r="BA30" i="7"/>
  <c r="BD29" i="7"/>
  <c r="M239" i="3" s="1"/>
  <c r="BC29" i="7"/>
  <c r="L239" i="3" s="1"/>
  <c r="BB29" i="7"/>
  <c r="BA29" i="7"/>
  <c r="BD28" i="7"/>
  <c r="M254" i="3" s="1"/>
  <c r="BC28" i="7"/>
  <c r="L254" i="3" s="1"/>
  <c r="BB28" i="7"/>
  <c r="BA28" i="7"/>
  <c r="BD27" i="7"/>
  <c r="M253" i="3" s="1"/>
  <c r="BC27" i="7"/>
  <c r="L253" i="3" s="1"/>
  <c r="BB27" i="7"/>
  <c r="BA27" i="7"/>
  <c r="BD26" i="7"/>
  <c r="M238" i="3" s="1"/>
  <c r="M252" i="3" s="1"/>
  <c r="BC26" i="7"/>
  <c r="L238" i="3" s="1"/>
  <c r="BB26" i="7"/>
  <c r="BA26" i="7"/>
  <c r="BD25" i="7"/>
  <c r="M223" i="3" s="1"/>
  <c r="BC25" i="7"/>
  <c r="L223" i="3" s="1"/>
  <c r="BB25" i="7"/>
  <c r="BA25" i="7"/>
  <c r="BD24" i="7"/>
  <c r="M23" i="3" s="1"/>
  <c r="BC24" i="7"/>
  <c r="L23" i="3" s="1"/>
  <c r="BB24" i="7"/>
  <c r="BA24" i="7"/>
  <c r="BD23" i="7"/>
  <c r="M5" i="3" s="1"/>
  <c r="BC23" i="7"/>
  <c r="L5" i="3" s="1"/>
  <c r="BB23" i="7"/>
  <c r="BA23" i="7"/>
  <c r="BD22" i="7"/>
  <c r="M109" i="3" s="1"/>
  <c r="M113" i="3" s="1"/>
  <c r="BC22" i="7"/>
  <c r="L109" i="3" s="1"/>
  <c r="L113" i="3" s="1"/>
  <c r="BB22" i="7"/>
  <c r="BA22" i="7"/>
  <c r="BD21" i="7"/>
  <c r="M12" i="3" s="1"/>
  <c r="M13" i="3" s="1"/>
  <c r="BC21" i="7"/>
  <c r="L12" i="3" s="1"/>
  <c r="L13" i="3" s="1"/>
  <c r="BB21" i="7"/>
  <c r="BA21" i="7"/>
  <c r="BD20" i="7"/>
  <c r="M24" i="3" s="1"/>
  <c r="BC20" i="7"/>
  <c r="L24" i="3" s="1"/>
  <c r="BB20" i="7"/>
  <c r="BA20" i="7"/>
  <c r="BD19" i="7"/>
  <c r="M19" i="3" s="1"/>
  <c r="BC19" i="7"/>
  <c r="L19" i="3" s="1"/>
  <c r="BB19" i="7"/>
  <c r="BA19" i="7"/>
  <c r="BD18" i="7"/>
  <c r="M21" i="3" s="1"/>
  <c r="BC18" i="7"/>
  <c r="L21" i="3" s="1"/>
  <c r="BB18" i="7"/>
  <c r="BA18" i="7"/>
  <c r="BD17" i="7"/>
  <c r="M18" i="3" s="1"/>
  <c r="BC17" i="7"/>
  <c r="L18" i="3" s="1"/>
  <c r="BB17" i="7"/>
  <c r="BA17" i="7"/>
  <c r="BD16" i="7"/>
  <c r="M136" i="3" s="1"/>
  <c r="BC16" i="7"/>
  <c r="L136" i="3" s="1"/>
  <c r="BB16" i="7"/>
  <c r="BA16" i="7"/>
  <c r="BD15" i="7"/>
  <c r="M135" i="3" s="1"/>
  <c r="U135" i="3" s="1"/>
  <c r="BC15" i="7"/>
  <c r="L135" i="3" s="1"/>
  <c r="T135" i="3" s="1"/>
  <c r="BB15" i="7"/>
  <c r="BA15" i="7"/>
  <c r="BD14" i="7"/>
  <c r="M134" i="3" s="1"/>
  <c r="BC14" i="7"/>
  <c r="L134" i="3" s="1"/>
  <c r="BB14" i="7"/>
  <c r="BA14" i="7"/>
  <c r="BD13" i="7"/>
  <c r="M133" i="3" s="1"/>
  <c r="BC13" i="7"/>
  <c r="L133" i="3" s="1"/>
  <c r="BB13" i="7"/>
  <c r="BA13" i="7"/>
  <c r="BD12" i="7"/>
  <c r="M132" i="3" s="1"/>
  <c r="BC12" i="7"/>
  <c r="L132" i="3" s="1"/>
  <c r="BB12" i="7"/>
  <c r="BA12" i="7"/>
  <c r="BD11" i="7"/>
  <c r="M131" i="3" s="1"/>
  <c r="BC11" i="7"/>
  <c r="L131" i="3" s="1"/>
  <c r="BB11" i="7"/>
  <c r="BA11" i="7"/>
  <c r="BD10" i="7"/>
  <c r="M130" i="3" s="1"/>
  <c r="BC10" i="7"/>
  <c r="L130" i="3" s="1"/>
  <c r="BB10" i="7"/>
  <c r="BA10" i="7"/>
  <c r="BD9" i="7"/>
  <c r="M129" i="3" s="1"/>
  <c r="BC9" i="7"/>
  <c r="L129" i="3" s="1"/>
  <c r="BB9" i="7"/>
  <c r="BA9" i="7"/>
  <c r="BD8" i="7"/>
  <c r="M128" i="3" s="1"/>
  <c r="BC8" i="7"/>
  <c r="L128" i="3" s="1"/>
  <c r="BB8" i="7"/>
  <c r="BA8" i="7"/>
  <c r="BD7" i="7"/>
  <c r="M127" i="3" s="1"/>
  <c r="BC7" i="7"/>
  <c r="L127" i="3" s="1"/>
  <c r="BB7" i="7"/>
  <c r="BA7" i="7"/>
  <c r="BD6" i="7"/>
  <c r="M126" i="3" s="1"/>
  <c r="BC6" i="7"/>
  <c r="L126" i="3" s="1"/>
  <c r="BB6" i="7"/>
  <c r="BA6" i="7"/>
  <c r="BD5" i="7"/>
  <c r="M125" i="3" s="1"/>
  <c r="BC5" i="7"/>
  <c r="L125" i="3" s="1"/>
  <c r="BB5" i="7"/>
  <c r="BA5" i="7"/>
  <c r="AY3" i="7"/>
  <c r="AA3" i="7"/>
  <c r="M120" i="3" l="1"/>
  <c r="M77" i="3"/>
  <c r="M16" i="3"/>
  <c r="L202" i="3"/>
  <c r="L252" i="3"/>
  <c r="L120" i="3"/>
  <c r="L116" i="3"/>
  <c r="L173" i="3"/>
  <c r="L91" i="3"/>
  <c r="L50" i="3"/>
  <c r="L16" i="3"/>
  <c r="L80" i="3"/>
  <c r="L77" i="3"/>
  <c r="M80" i="3"/>
  <c r="M22" i="3"/>
  <c r="M232" i="3"/>
  <c r="M11" i="3"/>
  <c r="M169" i="3"/>
  <c r="M211" i="3"/>
  <c r="M197" i="3"/>
  <c r="L232" i="3"/>
  <c r="M137" i="3"/>
  <c r="M262" i="3"/>
  <c r="M266" i="3"/>
  <c r="M202" i="3"/>
  <c r="L22" i="3"/>
  <c r="L6" i="3"/>
  <c r="L72" i="3"/>
  <c r="L266" i="3"/>
  <c r="L191" i="3"/>
  <c r="L197" i="3"/>
  <c r="L211" i="3"/>
  <c r="T214" i="3"/>
  <c r="T215" i="3" s="1"/>
  <c r="U170" i="3"/>
  <c r="U86" i="3"/>
  <c r="U65" i="3"/>
  <c r="U68" i="3" s="1"/>
  <c r="L169" i="3"/>
  <c r="M72" i="3"/>
  <c r="U156" i="3"/>
  <c r="M160" i="3"/>
  <c r="M191" i="3"/>
  <c r="T185" i="3"/>
  <c r="L137" i="3"/>
  <c r="L11" i="3"/>
  <c r="L64" i="3"/>
  <c r="L272" i="3"/>
  <c r="T156" i="3"/>
  <c r="L160" i="3"/>
  <c r="M6" i="3"/>
  <c r="M64" i="3"/>
  <c r="M272" i="3"/>
  <c r="U214" i="3"/>
  <c r="U215" i="3" s="1"/>
  <c r="L262" i="3"/>
  <c r="L178" i="3"/>
  <c r="L237" i="3"/>
  <c r="T86" i="3"/>
  <c r="M116" i="3"/>
  <c r="M178" i="3"/>
  <c r="T65" i="3"/>
  <c r="T68" i="3" s="1"/>
  <c r="L35" i="3"/>
  <c r="M35" i="3"/>
  <c r="M96" i="3"/>
  <c r="T170" i="3"/>
  <c r="L96" i="3"/>
  <c r="M237" i="3"/>
  <c r="Q273" i="3"/>
  <c r="P273" i="3"/>
  <c r="BD172" i="8"/>
  <c r="I269" i="3" s="1"/>
  <c r="I270" i="3" s="1"/>
  <c r="BC172" i="8"/>
  <c r="H269" i="3" s="1"/>
  <c r="H270" i="3" s="1"/>
  <c r="BB172" i="8"/>
  <c r="BA172" i="8"/>
  <c r="BD171" i="8"/>
  <c r="I149" i="3" s="1"/>
  <c r="BC171" i="8"/>
  <c r="H149" i="3" s="1"/>
  <c r="BB171" i="8"/>
  <c r="BA171" i="8"/>
  <c r="BD170" i="8"/>
  <c r="I34" i="3" s="1"/>
  <c r="U34" i="3" s="1"/>
  <c r="BC170" i="8"/>
  <c r="H34" i="3" s="1"/>
  <c r="T34" i="3" s="1"/>
  <c r="BB170" i="8"/>
  <c r="BA170" i="8"/>
  <c r="BD169" i="8"/>
  <c r="I33" i="3" s="1"/>
  <c r="U33" i="3" s="1"/>
  <c r="BC169" i="8"/>
  <c r="H33" i="3" s="1"/>
  <c r="T33" i="3" s="1"/>
  <c r="BB169" i="8"/>
  <c r="BA169" i="8"/>
  <c r="BD168" i="8"/>
  <c r="I219" i="3" s="1"/>
  <c r="BC168" i="8"/>
  <c r="H219" i="3" s="1"/>
  <c r="BB168" i="8"/>
  <c r="BA168" i="8"/>
  <c r="BD167" i="8"/>
  <c r="I216" i="3" s="1"/>
  <c r="BC167" i="8"/>
  <c r="H216" i="3" s="1"/>
  <c r="BB167" i="8"/>
  <c r="BA167" i="8"/>
  <c r="BD166" i="8"/>
  <c r="I251" i="3" s="1"/>
  <c r="U251" i="3" s="1"/>
  <c r="BC166" i="8"/>
  <c r="H251" i="3" s="1"/>
  <c r="T251" i="3" s="1"/>
  <c r="BB166" i="8"/>
  <c r="BA166" i="8"/>
  <c r="BD165" i="8"/>
  <c r="I233" i="3" s="1"/>
  <c r="U233" i="3" s="1"/>
  <c r="BC165" i="8"/>
  <c r="H233" i="3" s="1"/>
  <c r="BB165" i="8"/>
  <c r="BA165" i="8"/>
  <c r="BD164" i="8"/>
  <c r="I234" i="3" s="1"/>
  <c r="U234" i="3" s="1"/>
  <c r="BC164" i="8"/>
  <c r="H234" i="3" s="1"/>
  <c r="T234" i="3" s="1"/>
  <c r="BB164" i="8"/>
  <c r="BA164" i="8"/>
  <c r="BD163" i="8"/>
  <c r="I235" i="3" s="1"/>
  <c r="U235" i="3" s="1"/>
  <c r="BC163" i="8"/>
  <c r="H235" i="3" s="1"/>
  <c r="T235" i="3" s="1"/>
  <c r="BB163" i="8"/>
  <c r="BA163" i="8"/>
  <c r="BD162" i="8"/>
  <c r="I261" i="3" s="1"/>
  <c r="U261" i="3" s="1"/>
  <c r="BC162" i="8"/>
  <c r="H261" i="3" s="1"/>
  <c r="T261" i="3" s="1"/>
  <c r="BB162" i="8"/>
  <c r="BA162" i="8"/>
  <c r="BD161" i="8"/>
  <c r="I260" i="3" s="1"/>
  <c r="U260" i="3" s="1"/>
  <c r="BC161" i="8"/>
  <c r="H260" i="3" s="1"/>
  <c r="T260" i="3" s="1"/>
  <c r="BB161" i="8"/>
  <c r="BA161" i="8"/>
  <c r="BD160" i="8"/>
  <c r="I231" i="3" s="1"/>
  <c r="U231" i="3" s="1"/>
  <c r="BC160" i="8"/>
  <c r="H231" i="3" s="1"/>
  <c r="T231" i="3" s="1"/>
  <c r="BB160" i="8"/>
  <c r="BA160" i="8"/>
  <c r="BD159" i="8"/>
  <c r="I112" i="3" s="1"/>
  <c r="U112" i="3" s="1"/>
  <c r="BC159" i="8"/>
  <c r="H112" i="3" s="1"/>
  <c r="T112" i="3" s="1"/>
  <c r="BB159" i="8"/>
  <c r="BA159" i="8"/>
  <c r="BD158" i="8"/>
  <c r="I176" i="3" s="1"/>
  <c r="U176" i="3" s="1"/>
  <c r="BC158" i="8"/>
  <c r="H176" i="3" s="1"/>
  <c r="T176" i="3" s="1"/>
  <c r="BB158" i="8"/>
  <c r="BA158" i="8"/>
  <c r="BD157" i="8"/>
  <c r="I174" i="3" s="1"/>
  <c r="BC157" i="8"/>
  <c r="H174" i="3" s="1"/>
  <c r="BB157" i="8"/>
  <c r="BA157" i="8"/>
  <c r="BD156" i="8"/>
  <c r="I177" i="3" s="1"/>
  <c r="U177" i="3" s="1"/>
  <c r="BC156" i="8"/>
  <c r="H177" i="3" s="1"/>
  <c r="T177" i="3" s="1"/>
  <c r="BB156" i="8"/>
  <c r="BA156" i="8"/>
  <c r="BD155" i="8"/>
  <c r="I250" i="3" s="1"/>
  <c r="U250" i="3" s="1"/>
  <c r="BC155" i="8"/>
  <c r="H250" i="3" s="1"/>
  <c r="T250" i="3" s="1"/>
  <c r="BB155" i="8"/>
  <c r="BA155" i="8"/>
  <c r="BD154" i="8"/>
  <c r="I175" i="3" s="1"/>
  <c r="U175" i="3" s="1"/>
  <c r="BC154" i="8"/>
  <c r="H175" i="3" s="1"/>
  <c r="T175" i="3" s="1"/>
  <c r="BB154" i="8"/>
  <c r="BA154" i="8"/>
  <c r="BD153" i="8"/>
  <c r="I267" i="3" s="1"/>
  <c r="BC153" i="8"/>
  <c r="H267" i="3" s="1"/>
  <c r="BB153" i="8"/>
  <c r="BA153" i="8"/>
  <c r="BD152" i="8"/>
  <c r="I203" i="3" s="1"/>
  <c r="BC152" i="8"/>
  <c r="H203" i="3" s="1"/>
  <c r="BB152" i="8"/>
  <c r="BA152" i="8"/>
  <c r="BD151" i="8"/>
  <c r="I201" i="3" s="1"/>
  <c r="U201" i="3" s="1"/>
  <c r="BC151" i="8"/>
  <c r="H201" i="3" s="1"/>
  <c r="T201" i="3" s="1"/>
  <c r="BB151" i="8"/>
  <c r="BA151" i="8"/>
  <c r="BD150" i="8"/>
  <c r="I204" i="3" s="1"/>
  <c r="U204" i="3" s="1"/>
  <c r="BC150" i="8"/>
  <c r="H204" i="3" s="1"/>
  <c r="T204" i="3" s="1"/>
  <c r="BB150" i="8"/>
  <c r="BA150" i="8"/>
  <c r="BD149" i="8"/>
  <c r="I259" i="3" s="1"/>
  <c r="U259" i="3" s="1"/>
  <c r="BC149" i="8"/>
  <c r="H259" i="3" s="1"/>
  <c r="T259" i="3" s="1"/>
  <c r="BB149" i="8"/>
  <c r="BA149" i="8"/>
  <c r="BD148" i="8"/>
  <c r="I44" i="3" s="1"/>
  <c r="U44" i="3" s="1"/>
  <c r="BC148" i="8"/>
  <c r="H44" i="3" s="1"/>
  <c r="T44" i="3" s="1"/>
  <c r="BB148" i="8"/>
  <c r="BA148" i="8"/>
  <c r="BD147" i="8"/>
  <c r="I258" i="3" s="1"/>
  <c r="U258" i="3" s="1"/>
  <c r="BC147" i="8"/>
  <c r="H258" i="3" s="1"/>
  <c r="T258" i="3" s="1"/>
  <c r="BB147" i="8"/>
  <c r="BA147" i="8"/>
  <c r="BD146" i="8"/>
  <c r="I43" i="3" s="1"/>
  <c r="U43" i="3" s="1"/>
  <c r="BC146" i="8"/>
  <c r="H43" i="3" s="1"/>
  <c r="T43" i="3" s="1"/>
  <c r="BB146" i="8"/>
  <c r="BA146" i="8"/>
  <c r="BD145" i="8"/>
  <c r="I79" i="3" s="1"/>
  <c r="U79" i="3" s="1"/>
  <c r="BC145" i="8"/>
  <c r="H79" i="3" s="1"/>
  <c r="T79" i="3" s="1"/>
  <c r="BB145" i="8"/>
  <c r="BA145" i="8"/>
  <c r="BD144" i="8"/>
  <c r="I42" i="3" s="1"/>
  <c r="U42" i="3" s="1"/>
  <c r="BC144" i="8"/>
  <c r="H42" i="3" s="1"/>
  <c r="T42" i="3" s="1"/>
  <c r="BB144" i="8"/>
  <c r="BA144" i="8"/>
  <c r="BD143" i="8"/>
  <c r="I78" i="3" s="1"/>
  <c r="I80" i="3" s="1"/>
  <c r="BC143" i="8"/>
  <c r="H78" i="3" s="1"/>
  <c r="H80" i="3" s="1"/>
  <c r="BB143" i="8"/>
  <c r="BA143" i="8"/>
  <c r="BD142" i="8"/>
  <c r="I41" i="3" s="1"/>
  <c r="U41" i="3" s="1"/>
  <c r="BC142" i="8"/>
  <c r="H41" i="3" s="1"/>
  <c r="T41" i="3" s="1"/>
  <c r="BB142" i="8"/>
  <c r="BA142" i="8"/>
  <c r="BD141" i="8"/>
  <c r="I40" i="3" s="1"/>
  <c r="U40" i="3" s="1"/>
  <c r="BC141" i="8"/>
  <c r="H40" i="3" s="1"/>
  <c r="T40" i="3" s="1"/>
  <c r="BB141" i="8"/>
  <c r="BA141" i="8"/>
  <c r="BD140" i="8"/>
  <c r="I15" i="3" s="1"/>
  <c r="U15" i="3" s="1"/>
  <c r="BC140" i="8"/>
  <c r="H15" i="3" s="1"/>
  <c r="T15" i="3" s="1"/>
  <c r="BB140" i="8"/>
  <c r="BA140" i="8"/>
  <c r="BD139" i="8"/>
  <c r="I39" i="3" s="1"/>
  <c r="U39" i="3" s="1"/>
  <c r="BC139" i="8"/>
  <c r="H39" i="3" s="1"/>
  <c r="T39" i="3" s="1"/>
  <c r="BB139" i="8"/>
  <c r="BA139" i="8"/>
  <c r="BD138" i="8"/>
  <c r="I14" i="3" s="1"/>
  <c r="I16" i="3" s="1"/>
  <c r="BC138" i="8"/>
  <c r="H14" i="3" s="1"/>
  <c r="H16" i="3" s="1"/>
  <c r="BB138" i="8"/>
  <c r="BA138" i="8"/>
  <c r="BD137" i="8"/>
  <c r="I257" i="3" s="1"/>
  <c r="U257" i="3" s="1"/>
  <c r="BC137" i="8"/>
  <c r="H257" i="3" s="1"/>
  <c r="T257" i="3" s="1"/>
  <c r="BB137" i="8"/>
  <c r="BA137" i="8"/>
  <c r="BD136" i="8"/>
  <c r="I38" i="3" s="1"/>
  <c r="U38" i="3" s="1"/>
  <c r="BC136" i="8"/>
  <c r="H38" i="3" s="1"/>
  <c r="T38" i="3" s="1"/>
  <c r="BB136" i="8"/>
  <c r="BA136" i="8"/>
  <c r="BD135" i="8"/>
  <c r="I256" i="3" s="1"/>
  <c r="U256" i="3" s="1"/>
  <c r="BC135" i="8"/>
  <c r="H256" i="3" s="1"/>
  <c r="T256" i="3" s="1"/>
  <c r="BB135" i="8"/>
  <c r="BA135" i="8"/>
  <c r="BD134" i="8"/>
  <c r="I37" i="3" s="1"/>
  <c r="U37" i="3" s="1"/>
  <c r="BC134" i="8"/>
  <c r="H37" i="3" s="1"/>
  <c r="T37" i="3" s="1"/>
  <c r="BB134" i="8"/>
  <c r="BA134" i="8"/>
  <c r="BD133" i="8"/>
  <c r="I200" i="3" s="1"/>
  <c r="I202" i="3" s="1"/>
  <c r="BC133" i="8"/>
  <c r="H200" i="3" s="1"/>
  <c r="H202" i="3" s="1"/>
  <c r="BB133" i="8"/>
  <c r="BA133" i="8"/>
  <c r="BD132" i="8"/>
  <c r="I230" i="3" s="1"/>
  <c r="U230" i="3" s="1"/>
  <c r="BC132" i="8"/>
  <c r="H230" i="3" s="1"/>
  <c r="T230" i="3" s="1"/>
  <c r="BB132" i="8"/>
  <c r="BA132" i="8"/>
  <c r="BD131" i="8"/>
  <c r="I209" i="3" s="1"/>
  <c r="U209" i="3" s="1"/>
  <c r="BC131" i="8"/>
  <c r="H209" i="3" s="1"/>
  <c r="T209" i="3" s="1"/>
  <c r="BB131" i="8"/>
  <c r="BA131" i="8"/>
  <c r="BD130" i="8"/>
  <c r="I208" i="3" s="1"/>
  <c r="I211" i="3" s="1"/>
  <c r="BC130" i="8"/>
  <c r="H208" i="3" s="1"/>
  <c r="BB130" i="8"/>
  <c r="BA130" i="8"/>
  <c r="BD129" i="8"/>
  <c r="I206" i="3" s="1"/>
  <c r="I207" i="3" s="1"/>
  <c r="BC129" i="8"/>
  <c r="H206" i="3" s="1"/>
  <c r="H207" i="3" s="1"/>
  <c r="BB129" i="8"/>
  <c r="BA129" i="8"/>
  <c r="BD128" i="8"/>
  <c r="I212" i="3" s="1"/>
  <c r="I213" i="3" s="1"/>
  <c r="BC128" i="8"/>
  <c r="H212" i="3" s="1"/>
  <c r="H213" i="3" s="1"/>
  <c r="BB128" i="8"/>
  <c r="BA128" i="8"/>
  <c r="BD127" i="8"/>
  <c r="I152" i="3" s="1"/>
  <c r="U152" i="3" s="1"/>
  <c r="BC127" i="8"/>
  <c r="H152" i="3" s="1"/>
  <c r="T152" i="3" s="1"/>
  <c r="BB127" i="8"/>
  <c r="BA127" i="8"/>
  <c r="BD126" i="8"/>
  <c r="I249" i="3" s="1"/>
  <c r="U249" i="3" s="1"/>
  <c r="BC126" i="8"/>
  <c r="H249" i="3" s="1"/>
  <c r="T249" i="3" s="1"/>
  <c r="BB126" i="8"/>
  <c r="BA126" i="8"/>
  <c r="BD125" i="8"/>
  <c r="I32" i="3" s="1"/>
  <c r="U32" i="3" s="1"/>
  <c r="BC125" i="8"/>
  <c r="H32" i="3" s="1"/>
  <c r="T32" i="3" s="1"/>
  <c r="BB125" i="8"/>
  <c r="BA125" i="8"/>
  <c r="BD124" i="8"/>
  <c r="I196" i="3" s="1"/>
  <c r="U196" i="3" s="1"/>
  <c r="BC124" i="8"/>
  <c r="H196" i="3" s="1"/>
  <c r="T196" i="3" s="1"/>
  <c r="BB124" i="8"/>
  <c r="BA124" i="8"/>
  <c r="BD123" i="8"/>
  <c r="I194" i="3" s="1"/>
  <c r="BC123" i="8"/>
  <c r="H194" i="3" s="1"/>
  <c r="T194" i="3" s="1"/>
  <c r="BB123" i="8"/>
  <c r="BA123" i="8"/>
  <c r="BD122" i="8"/>
  <c r="I31" i="3" s="1"/>
  <c r="U31" i="3" s="1"/>
  <c r="BC122" i="8"/>
  <c r="H31" i="3" s="1"/>
  <c r="T31" i="3" s="1"/>
  <c r="BB122" i="8"/>
  <c r="BA122" i="8"/>
  <c r="BD121" i="8"/>
  <c r="I187" i="3" s="1"/>
  <c r="U187" i="3" s="1"/>
  <c r="BC121" i="8"/>
  <c r="H187" i="3" s="1"/>
  <c r="T187" i="3" s="1"/>
  <c r="BB121" i="8"/>
  <c r="BA121" i="8"/>
  <c r="BD120" i="8"/>
  <c r="I186" i="3" s="1"/>
  <c r="U186" i="3" s="1"/>
  <c r="BC120" i="8"/>
  <c r="H186" i="3" s="1"/>
  <c r="T186" i="3" s="1"/>
  <c r="BB120" i="8"/>
  <c r="BA120" i="8"/>
  <c r="BD119" i="8"/>
  <c r="I57" i="3" s="1"/>
  <c r="U57" i="3" s="1"/>
  <c r="BC119" i="8"/>
  <c r="H57" i="3" s="1"/>
  <c r="T57" i="3" s="1"/>
  <c r="BB119" i="8"/>
  <c r="BA119" i="8"/>
  <c r="BD118" i="8"/>
  <c r="I248" i="3" s="1"/>
  <c r="U248" i="3" s="1"/>
  <c r="BC118" i="8"/>
  <c r="H248" i="3" s="1"/>
  <c r="T248" i="3" s="1"/>
  <c r="BB118" i="8"/>
  <c r="BA118" i="8"/>
  <c r="BD117" i="8"/>
  <c r="I90" i="3" s="1"/>
  <c r="U90" i="3" s="1"/>
  <c r="BC117" i="8"/>
  <c r="H90" i="3" s="1"/>
  <c r="T90" i="3" s="1"/>
  <c r="BB117" i="8"/>
  <c r="BA117" i="8"/>
  <c r="BD116" i="8"/>
  <c r="I27" i="3" s="1"/>
  <c r="U27" i="3" s="1"/>
  <c r="BC116" i="8"/>
  <c r="H27" i="3" s="1"/>
  <c r="T27" i="3" s="1"/>
  <c r="BB116" i="8"/>
  <c r="BA116" i="8"/>
  <c r="BD115" i="8"/>
  <c r="I183" i="3" s="1"/>
  <c r="I184" i="3" s="1"/>
  <c r="BC115" i="8"/>
  <c r="H183" i="3" s="1"/>
  <c r="H184" i="3" s="1"/>
  <c r="BB115" i="8"/>
  <c r="BA115" i="8"/>
  <c r="BD114" i="8"/>
  <c r="I26" i="3" s="1"/>
  <c r="U26" i="3" s="1"/>
  <c r="BC114" i="8"/>
  <c r="H26" i="3" s="1"/>
  <c r="T26" i="3" s="1"/>
  <c r="BB114" i="8"/>
  <c r="BA114" i="8"/>
  <c r="BD113" i="8"/>
  <c r="I172" i="3" s="1"/>
  <c r="U172" i="3" s="1"/>
  <c r="BC113" i="8"/>
  <c r="H172" i="3" s="1"/>
  <c r="T172" i="3" s="1"/>
  <c r="BB113" i="8"/>
  <c r="BA113" i="8"/>
  <c r="BD112" i="8"/>
  <c r="I171" i="3" s="1"/>
  <c r="BC112" i="8"/>
  <c r="H171" i="3" s="1"/>
  <c r="BB112" i="8"/>
  <c r="BA112" i="8"/>
  <c r="BD111" i="8"/>
  <c r="I181" i="3" s="1"/>
  <c r="I182" i="3" s="1"/>
  <c r="BC111" i="8"/>
  <c r="H181" i="3" s="1"/>
  <c r="H182" i="3" s="1"/>
  <c r="BB111" i="8"/>
  <c r="BA111" i="8"/>
  <c r="BD110" i="8"/>
  <c r="I140" i="3" s="1"/>
  <c r="I141" i="3" s="1"/>
  <c r="BC110" i="8"/>
  <c r="H140" i="3" s="1"/>
  <c r="H141" i="3" s="1"/>
  <c r="BB110" i="8"/>
  <c r="BA110" i="8"/>
  <c r="BD109" i="8"/>
  <c r="I179" i="3" s="1"/>
  <c r="I180" i="3" s="1"/>
  <c r="BC109" i="8"/>
  <c r="H179" i="3" s="1"/>
  <c r="H180" i="3" s="1"/>
  <c r="BB109" i="8"/>
  <c r="BA109" i="8"/>
  <c r="BD108" i="8"/>
  <c r="I25" i="3" s="1"/>
  <c r="U25" i="3" s="1"/>
  <c r="BC108" i="8"/>
  <c r="H25" i="3" s="1"/>
  <c r="T25" i="3" s="1"/>
  <c r="BB108" i="8"/>
  <c r="BA108" i="8"/>
  <c r="BD107" i="8"/>
  <c r="I138" i="3" s="1"/>
  <c r="I139" i="3" s="1"/>
  <c r="BC107" i="8"/>
  <c r="H138" i="3" s="1"/>
  <c r="H139" i="3" s="1"/>
  <c r="BB107" i="8"/>
  <c r="BA107" i="8"/>
  <c r="BD106" i="8"/>
  <c r="I168" i="3" s="1"/>
  <c r="U168" i="3" s="1"/>
  <c r="BC106" i="8"/>
  <c r="H168" i="3" s="1"/>
  <c r="T168" i="3" s="1"/>
  <c r="BB106" i="8"/>
  <c r="BA106" i="8"/>
  <c r="BD105" i="8"/>
  <c r="I166" i="3" s="1"/>
  <c r="U166" i="3" s="1"/>
  <c r="BC105" i="8"/>
  <c r="H166" i="3" s="1"/>
  <c r="T166" i="3" s="1"/>
  <c r="BB105" i="8"/>
  <c r="BA105" i="8"/>
  <c r="BD104" i="8"/>
  <c r="I165" i="3" s="1"/>
  <c r="BC104" i="8"/>
  <c r="H165" i="3" s="1"/>
  <c r="BB104" i="8"/>
  <c r="BA104" i="8"/>
  <c r="BD103" i="8"/>
  <c r="I167" i="3" s="1"/>
  <c r="U167" i="3" s="1"/>
  <c r="BC103" i="8"/>
  <c r="H167" i="3" s="1"/>
  <c r="T167" i="3" s="1"/>
  <c r="BB103" i="8"/>
  <c r="BA103" i="8"/>
  <c r="BD102" i="8"/>
  <c r="I255" i="3" s="1"/>
  <c r="U255" i="3" s="1"/>
  <c r="BC102" i="8"/>
  <c r="H255" i="3" s="1"/>
  <c r="T255" i="3" s="1"/>
  <c r="BB102" i="8"/>
  <c r="BA102" i="8"/>
  <c r="BD101" i="8"/>
  <c r="I198" i="3" s="1"/>
  <c r="I199" i="3" s="1"/>
  <c r="BC101" i="8"/>
  <c r="H198" i="3" s="1"/>
  <c r="H199" i="3" s="1"/>
  <c r="BB101" i="8"/>
  <c r="BA101" i="8"/>
  <c r="BD100" i="8"/>
  <c r="I157" i="3" s="1"/>
  <c r="BC100" i="8"/>
  <c r="H157" i="3" s="1"/>
  <c r="BB100" i="8"/>
  <c r="BA100" i="8"/>
  <c r="BD99" i="8"/>
  <c r="I161" i="3" s="1"/>
  <c r="I162" i="3" s="1"/>
  <c r="BC99" i="8"/>
  <c r="H161" i="3" s="1"/>
  <c r="H162" i="3" s="1"/>
  <c r="BB99" i="8"/>
  <c r="BA99" i="8"/>
  <c r="BD98" i="8"/>
  <c r="I221" i="3" s="1"/>
  <c r="I222" i="3" s="1"/>
  <c r="BC98" i="8"/>
  <c r="H221" i="3" s="1"/>
  <c r="H222" i="3" s="1"/>
  <c r="BB98" i="8"/>
  <c r="BA98" i="8"/>
  <c r="BD97" i="8"/>
  <c r="I154" i="3" s="1"/>
  <c r="I155" i="3" s="1"/>
  <c r="BC97" i="8"/>
  <c r="H154" i="3" s="1"/>
  <c r="H155" i="3" s="1"/>
  <c r="BB97" i="8"/>
  <c r="BA97" i="8"/>
  <c r="BD96" i="8"/>
  <c r="I247" i="3" s="1"/>
  <c r="U247" i="3" s="1"/>
  <c r="BC96" i="8"/>
  <c r="H247" i="3" s="1"/>
  <c r="T247" i="3" s="1"/>
  <c r="BB96" i="8"/>
  <c r="BA96" i="8"/>
  <c r="BD95" i="8"/>
  <c r="I111" i="3" s="1"/>
  <c r="U111" i="3" s="1"/>
  <c r="BC95" i="8"/>
  <c r="H111" i="3" s="1"/>
  <c r="T111" i="3" s="1"/>
  <c r="BB95" i="8"/>
  <c r="BA95" i="8"/>
  <c r="BD94" i="8"/>
  <c r="I110" i="3" s="1"/>
  <c r="U110" i="3" s="1"/>
  <c r="BC94" i="8"/>
  <c r="H110" i="3" s="1"/>
  <c r="T110" i="3" s="1"/>
  <c r="BB94" i="8"/>
  <c r="BA94" i="8"/>
  <c r="BD93" i="8"/>
  <c r="I246" i="3" s="1"/>
  <c r="U246" i="3" s="1"/>
  <c r="BC93" i="8"/>
  <c r="H246" i="3" s="1"/>
  <c r="T246" i="3" s="1"/>
  <c r="BB93" i="8"/>
  <c r="BA93" i="8"/>
  <c r="BD92" i="8"/>
  <c r="I147" i="3" s="1"/>
  <c r="I148" i="3" s="1"/>
  <c r="BC92" i="8"/>
  <c r="H147" i="3" s="1"/>
  <c r="H148" i="3" s="1"/>
  <c r="BB92" i="8"/>
  <c r="BA92" i="8"/>
  <c r="BD91" i="8"/>
  <c r="I145" i="3" s="1"/>
  <c r="U145" i="3" s="1"/>
  <c r="BC91" i="8"/>
  <c r="H145" i="3" s="1"/>
  <c r="T145" i="3" s="1"/>
  <c r="BB91" i="8"/>
  <c r="BA91" i="8"/>
  <c r="BD90" i="8"/>
  <c r="I144" i="3" s="1"/>
  <c r="BC90" i="8"/>
  <c r="H144" i="3" s="1"/>
  <c r="BB90" i="8"/>
  <c r="BA90" i="8"/>
  <c r="BD89" i="8"/>
  <c r="I245" i="3" s="1"/>
  <c r="U245" i="3" s="1"/>
  <c r="BC89" i="8"/>
  <c r="H245" i="3" s="1"/>
  <c r="T245" i="3" s="1"/>
  <c r="BB89" i="8"/>
  <c r="BA89" i="8"/>
  <c r="BD88" i="8"/>
  <c r="I229" i="3" s="1"/>
  <c r="U229" i="3" s="1"/>
  <c r="BC88" i="8"/>
  <c r="H229" i="3" s="1"/>
  <c r="T229" i="3" s="1"/>
  <c r="BB88" i="8"/>
  <c r="BA88" i="8"/>
  <c r="BD87" i="8"/>
  <c r="I228" i="3" s="1"/>
  <c r="U228" i="3" s="1"/>
  <c r="BC87" i="8"/>
  <c r="H228" i="3" s="1"/>
  <c r="T228" i="3" s="1"/>
  <c r="BB87" i="8"/>
  <c r="BA87" i="8"/>
  <c r="BD86" i="8"/>
  <c r="I244" i="3" s="1"/>
  <c r="U244" i="3" s="1"/>
  <c r="BC86" i="8"/>
  <c r="H244" i="3" s="1"/>
  <c r="T244" i="3" s="1"/>
  <c r="BB86" i="8"/>
  <c r="BA86" i="8"/>
  <c r="BD85" i="8"/>
  <c r="I163" i="3" s="1"/>
  <c r="I164" i="3" s="1"/>
  <c r="BC85" i="8"/>
  <c r="H163" i="3" s="1"/>
  <c r="H164" i="3" s="1"/>
  <c r="BB85" i="8"/>
  <c r="BA85" i="8"/>
  <c r="BD84" i="8"/>
  <c r="I142" i="3" s="1"/>
  <c r="I143" i="3" s="1"/>
  <c r="BC84" i="8"/>
  <c r="H142" i="3" s="1"/>
  <c r="H143" i="3" s="1"/>
  <c r="BB84" i="8"/>
  <c r="BA84" i="8"/>
  <c r="BD83" i="8"/>
  <c r="I227" i="3" s="1"/>
  <c r="U227" i="3" s="1"/>
  <c r="BC83" i="8"/>
  <c r="H227" i="3" s="1"/>
  <c r="T227" i="3" s="1"/>
  <c r="BB83" i="8"/>
  <c r="BA83" i="8"/>
  <c r="BD82" i="8"/>
  <c r="I51" i="3" s="1"/>
  <c r="I52" i="3" s="1"/>
  <c r="BC82" i="8"/>
  <c r="H51" i="3" s="1"/>
  <c r="H52" i="3" s="1"/>
  <c r="BB82" i="8"/>
  <c r="BA82" i="8"/>
  <c r="BD81" i="8"/>
  <c r="I73" i="3" s="1"/>
  <c r="I74" i="3" s="1"/>
  <c r="BC81" i="8"/>
  <c r="H73" i="3" s="1"/>
  <c r="H74" i="3" s="1"/>
  <c r="BB81" i="8"/>
  <c r="BA81" i="8"/>
  <c r="BD80" i="8"/>
  <c r="I76" i="3" s="1"/>
  <c r="U76" i="3" s="1"/>
  <c r="BC80" i="8"/>
  <c r="H76" i="3" s="1"/>
  <c r="T76" i="3" s="1"/>
  <c r="BB80" i="8"/>
  <c r="BA80" i="8"/>
  <c r="BD79" i="8"/>
  <c r="I75" i="3" s="1"/>
  <c r="U75" i="3" s="1"/>
  <c r="BC79" i="8"/>
  <c r="H75" i="3" s="1"/>
  <c r="BB79" i="8"/>
  <c r="BA79" i="8"/>
  <c r="BD78" i="8"/>
  <c r="I243" i="3" s="1"/>
  <c r="U243" i="3" s="1"/>
  <c r="BC78" i="8"/>
  <c r="H243" i="3" s="1"/>
  <c r="T243" i="3" s="1"/>
  <c r="BB78" i="8"/>
  <c r="BA78" i="8"/>
  <c r="BD77" i="8"/>
  <c r="I188" i="3" s="1"/>
  <c r="U188" i="3" s="1"/>
  <c r="BC77" i="8"/>
  <c r="H188" i="3" s="1"/>
  <c r="T188" i="3" s="1"/>
  <c r="BB77" i="8"/>
  <c r="BA77" i="8"/>
  <c r="BD76" i="8"/>
  <c r="I264" i="3" s="1"/>
  <c r="U264" i="3" s="1"/>
  <c r="BC76" i="8"/>
  <c r="H264" i="3" s="1"/>
  <c r="T264" i="3" s="1"/>
  <c r="BB76" i="8"/>
  <c r="BA76" i="8"/>
  <c r="BD75" i="8"/>
  <c r="I263" i="3" s="1"/>
  <c r="BC75" i="8"/>
  <c r="H263" i="3" s="1"/>
  <c r="BB75" i="8"/>
  <c r="BA75" i="8"/>
  <c r="BD74" i="8"/>
  <c r="I265" i="3" s="1"/>
  <c r="U265" i="3" s="1"/>
  <c r="BC74" i="8"/>
  <c r="H265" i="3" s="1"/>
  <c r="T265" i="3" s="1"/>
  <c r="BB74" i="8"/>
  <c r="BA74" i="8"/>
  <c r="BD73" i="8"/>
  <c r="I71" i="3" s="1"/>
  <c r="U71" i="3" s="1"/>
  <c r="BC73" i="8"/>
  <c r="H71" i="3" s="1"/>
  <c r="T71" i="3" s="1"/>
  <c r="BB73" i="8"/>
  <c r="BA73" i="8"/>
  <c r="BD72" i="8"/>
  <c r="I70" i="3" s="1"/>
  <c r="U70" i="3" s="1"/>
  <c r="BC72" i="8"/>
  <c r="H70" i="3" s="1"/>
  <c r="T70" i="3" s="1"/>
  <c r="BB72" i="8"/>
  <c r="BA72" i="8"/>
  <c r="BD71" i="8"/>
  <c r="I69" i="3" s="1"/>
  <c r="BC71" i="8"/>
  <c r="H69" i="3" s="1"/>
  <c r="BB71" i="8"/>
  <c r="BA71" i="8"/>
  <c r="BD70" i="8"/>
  <c r="I93" i="3" s="1"/>
  <c r="U93" i="3" s="1"/>
  <c r="BC70" i="8"/>
  <c r="H93" i="3" s="1"/>
  <c r="T93" i="3" s="1"/>
  <c r="BB70" i="8"/>
  <c r="BA70" i="8"/>
  <c r="BD69" i="8"/>
  <c r="I123" i="3" s="1"/>
  <c r="I124" i="3" s="1"/>
  <c r="BC69" i="8"/>
  <c r="H123" i="3" s="1"/>
  <c r="H124" i="3" s="1"/>
  <c r="BB69" i="8"/>
  <c r="BA69" i="8"/>
  <c r="BD68" i="8"/>
  <c r="I114" i="3" s="1"/>
  <c r="BC68" i="8"/>
  <c r="H114" i="3" s="1"/>
  <c r="BB68" i="8"/>
  <c r="BA68" i="8"/>
  <c r="BD67" i="8"/>
  <c r="I115" i="3" s="1"/>
  <c r="U115" i="3" s="1"/>
  <c r="BC67" i="8"/>
  <c r="H115" i="3" s="1"/>
  <c r="T115" i="3" s="1"/>
  <c r="BB67" i="8"/>
  <c r="BA67" i="8"/>
  <c r="BD66" i="8"/>
  <c r="I95" i="3" s="1"/>
  <c r="U95" i="3" s="1"/>
  <c r="BC66" i="8"/>
  <c r="H95" i="3" s="1"/>
  <c r="T95" i="3" s="1"/>
  <c r="BB66" i="8"/>
  <c r="BA66" i="8"/>
  <c r="BD65" i="8"/>
  <c r="I92" i="3" s="1"/>
  <c r="BC65" i="8"/>
  <c r="H92" i="3" s="1"/>
  <c r="BB65" i="8"/>
  <c r="BA65" i="8"/>
  <c r="BD64" i="8"/>
  <c r="I94" i="3" s="1"/>
  <c r="U94" i="3" s="1"/>
  <c r="BC64" i="8"/>
  <c r="H94" i="3" s="1"/>
  <c r="T94" i="3" s="1"/>
  <c r="BB64" i="8"/>
  <c r="BA64" i="8"/>
  <c r="BD63" i="8"/>
  <c r="I82" i="3" s="1"/>
  <c r="U82" i="3" s="1"/>
  <c r="BC63" i="8"/>
  <c r="H82" i="3" s="1"/>
  <c r="T82" i="3" s="1"/>
  <c r="BB63" i="8"/>
  <c r="BA63" i="8"/>
  <c r="BD62" i="8"/>
  <c r="I107" i="3" s="1"/>
  <c r="I108" i="3" s="1"/>
  <c r="BC62" i="8"/>
  <c r="H107" i="3" s="1"/>
  <c r="H108" i="3" s="1"/>
  <c r="BB62" i="8"/>
  <c r="BA62" i="8"/>
  <c r="BD61" i="8"/>
  <c r="I271" i="3" s="1"/>
  <c r="I272" i="3" s="1"/>
  <c r="BC61" i="8"/>
  <c r="H271" i="3" s="1"/>
  <c r="H272" i="3" s="1"/>
  <c r="BB61" i="8"/>
  <c r="BA61" i="8"/>
  <c r="BD60" i="8"/>
  <c r="I46" i="3" s="1"/>
  <c r="I47" i="3" s="1"/>
  <c r="BC60" i="8"/>
  <c r="H46" i="3" s="1"/>
  <c r="H47" i="3" s="1"/>
  <c r="BB60" i="8"/>
  <c r="BA60" i="8"/>
  <c r="BD59" i="8"/>
  <c r="I99" i="3" s="1"/>
  <c r="I100" i="3" s="1"/>
  <c r="BC59" i="8"/>
  <c r="H99" i="3" s="1"/>
  <c r="H100" i="3" s="1"/>
  <c r="BB59" i="8"/>
  <c r="BA59" i="8"/>
  <c r="BD58" i="8"/>
  <c r="I97" i="3" s="1"/>
  <c r="I98" i="3" s="1"/>
  <c r="BC58" i="8"/>
  <c r="H97" i="3" s="1"/>
  <c r="H98" i="3" s="1"/>
  <c r="BB58" i="8"/>
  <c r="BA58" i="8"/>
  <c r="BD57" i="8"/>
  <c r="I62" i="3" s="1"/>
  <c r="U62" i="3" s="1"/>
  <c r="BC57" i="8"/>
  <c r="H62" i="3" s="1"/>
  <c r="T62" i="3" s="1"/>
  <c r="BB57" i="8"/>
  <c r="BA57" i="8"/>
  <c r="BD56" i="8"/>
  <c r="I60" i="3" s="1"/>
  <c r="U60" i="3" s="1"/>
  <c r="BC56" i="8"/>
  <c r="H60" i="3" s="1"/>
  <c r="T60" i="3" s="1"/>
  <c r="BB56" i="8"/>
  <c r="BA56" i="8"/>
  <c r="BD55" i="8"/>
  <c r="I63" i="3" s="1"/>
  <c r="U63" i="3" s="1"/>
  <c r="BC55" i="8"/>
  <c r="H63" i="3" s="1"/>
  <c r="T63" i="3" s="1"/>
  <c r="BB55" i="8"/>
  <c r="BA55" i="8"/>
  <c r="BD54" i="8"/>
  <c r="I59" i="3" s="1"/>
  <c r="BC54" i="8"/>
  <c r="H59" i="3" s="1"/>
  <c r="BB54" i="8"/>
  <c r="BA54" i="8"/>
  <c r="BD53" i="8"/>
  <c r="I61" i="3" s="1"/>
  <c r="U61" i="3" s="1"/>
  <c r="BC53" i="8"/>
  <c r="H61" i="3" s="1"/>
  <c r="T61" i="3" s="1"/>
  <c r="BB53" i="8"/>
  <c r="BA53" i="8"/>
  <c r="BD52" i="8"/>
  <c r="I89" i="3" s="1"/>
  <c r="I91" i="3" s="1"/>
  <c r="BC52" i="8"/>
  <c r="H89" i="3" s="1"/>
  <c r="H91" i="3" s="1"/>
  <c r="BB52" i="8"/>
  <c r="BA52" i="8"/>
  <c r="BD51" i="8"/>
  <c r="I119" i="3" s="1"/>
  <c r="U119" i="3" s="1"/>
  <c r="BC51" i="8"/>
  <c r="H119" i="3" s="1"/>
  <c r="T119" i="3" s="1"/>
  <c r="BB51" i="8"/>
  <c r="BA51" i="8"/>
  <c r="BD50" i="8"/>
  <c r="I118" i="3" s="1"/>
  <c r="U118" i="3" s="1"/>
  <c r="BC50" i="8"/>
  <c r="H118" i="3" s="1"/>
  <c r="T118" i="3" s="1"/>
  <c r="BB50" i="8"/>
  <c r="BA50" i="8"/>
  <c r="BD49" i="8"/>
  <c r="I117" i="3" s="1"/>
  <c r="U117" i="3" s="1"/>
  <c r="BC49" i="8"/>
  <c r="H117" i="3" s="1"/>
  <c r="BB49" i="8"/>
  <c r="BA49" i="8"/>
  <c r="BD48" i="8"/>
  <c r="I105" i="3" s="1"/>
  <c r="I106" i="3" s="1"/>
  <c r="BC48" i="8"/>
  <c r="H105" i="3" s="1"/>
  <c r="H106" i="3" s="1"/>
  <c r="BB48" i="8"/>
  <c r="BA48" i="8"/>
  <c r="BD47" i="8"/>
  <c r="I226" i="3" s="1"/>
  <c r="U226" i="3" s="1"/>
  <c r="BC47" i="8"/>
  <c r="H226" i="3" s="1"/>
  <c r="T226" i="3" s="1"/>
  <c r="BB47" i="8"/>
  <c r="BA47" i="8"/>
  <c r="BD46" i="8"/>
  <c r="I225" i="3" s="1"/>
  <c r="U225" i="3" s="1"/>
  <c r="BC46" i="8"/>
  <c r="H225" i="3" s="1"/>
  <c r="T225" i="3" s="1"/>
  <c r="BB46" i="8"/>
  <c r="BA46" i="8"/>
  <c r="BD45" i="8"/>
  <c r="I56" i="3" s="1"/>
  <c r="I58" i="3" s="1"/>
  <c r="BC45" i="8"/>
  <c r="H56" i="3" s="1"/>
  <c r="H58" i="3" s="1"/>
  <c r="BB45" i="8"/>
  <c r="BA45" i="8"/>
  <c r="BD44" i="8"/>
  <c r="I84" i="3" s="1"/>
  <c r="I85" i="3" s="1"/>
  <c r="BC44" i="8"/>
  <c r="H84" i="3" s="1"/>
  <c r="H85" i="3" s="1"/>
  <c r="BB44" i="8"/>
  <c r="BA44" i="8"/>
  <c r="BD43" i="8"/>
  <c r="I81" i="3" s="1"/>
  <c r="BC43" i="8"/>
  <c r="H81" i="3" s="1"/>
  <c r="BB43" i="8"/>
  <c r="BA43" i="8"/>
  <c r="BD42" i="8"/>
  <c r="I151" i="3" s="1"/>
  <c r="I153" i="3" s="1"/>
  <c r="BC42" i="8"/>
  <c r="H151" i="3" s="1"/>
  <c r="H153" i="3" s="1"/>
  <c r="BB42" i="8"/>
  <c r="BA42" i="8"/>
  <c r="BD41" i="8"/>
  <c r="I49" i="3" s="1"/>
  <c r="U49" i="3" s="1"/>
  <c r="BC41" i="8"/>
  <c r="H49" i="3" s="1"/>
  <c r="T49" i="3" s="1"/>
  <c r="BB41" i="8"/>
  <c r="BA41" i="8"/>
  <c r="BD40" i="8"/>
  <c r="I48" i="3" s="1"/>
  <c r="BC40" i="8"/>
  <c r="H48" i="3" s="1"/>
  <c r="BB40" i="8"/>
  <c r="BA40" i="8"/>
  <c r="BD39" i="8"/>
  <c r="I242" i="3" s="1"/>
  <c r="U242" i="3" s="1"/>
  <c r="BC39" i="8"/>
  <c r="H242" i="3" s="1"/>
  <c r="T242" i="3" s="1"/>
  <c r="BB39" i="8"/>
  <c r="BA39" i="8"/>
  <c r="BD38" i="8"/>
  <c r="I224" i="3" s="1"/>
  <c r="U224" i="3" s="1"/>
  <c r="BC38" i="8"/>
  <c r="H224" i="3" s="1"/>
  <c r="T224" i="3" s="1"/>
  <c r="BB38" i="8"/>
  <c r="BA38" i="8"/>
  <c r="BD37" i="8"/>
  <c r="I101" i="3" s="1"/>
  <c r="I102" i="3" s="1"/>
  <c r="BC37" i="8"/>
  <c r="H101" i="3" s="1"/>
  <c r="H102" i="3" s="1"/>
  <c r="BB37" i="8"/>
  <c r="BA37" i="8"/>
  <c r="BD36" i="8"/>
  <c r="I241" i="3" s="1"/>
  <c r="U241" i="3" s="1"/>
  <c r="BC36" i="8"/>
  <c r="H241" i="3" s="1"/>
  <c r="T241" i="3" s="1"/>
  <c r="BB36" i="8"/>
  <c r="BA36" i="8"/>
  <c r="BD35" i="8"/>
  <c r="I121" i="3" s="1"/>
  <c r="I122" i="3" s="1"/>
  <c r="BC35" i="8"/>
  <c r="H121" i="3" s="1"/>
  <c r="H122" i="3" s="1"/>
  <c r="BB35" i="8"/>
  <c r="BA35" i="8"/>
  <c r="BD34" i="8"/>
  <c r="I36" i="3" s="1"/>
  <c r="BC34" i="8"/>
  <c r="H36" i="3" s="1"/>
  <c r="BB34" i="8"/>
  <c r="BA34" i="8"/>
  <c r="BD33" i="8"/>
  <c r="I8" i="3" s="1"/>
  <c r="U8" i="3" s="1"/>
  <c r="BC33" i="8"/>
  <c r="H8" i="3" s="1"/>
  <c r="T8" i="3" s="1"/>
  <c r="BB33" i="8"/>
  <c r="BA33" i="8"/>
  <c r="BD32" i="8"/>
  <c r="I7" i="3" s="1"/>
  <c r="BC32" i="8"/>
  <c r="H7" i="3" s="1"/>
  <c r="BB32" i="8"/>
  <c r="BA32" i="8"/>
  <c r="BD31" i="8"/>
  <c r="I240" i="3" s="1"/>
  <c r="U240" i="3" s="1"/>
  <c r="BC31" i="8"/>
  <c r="H240" i="3" s="1"/>
  <c r="T240" i="3" s="1"/>
  <c r="BB31" i="8"/>
  <c r="BA31" i="8"/>
  <c r="BD30" i="8"/>
  <c r="I239" i="3" s="1"/>
  <c r="U239" i="3" s="1"/>
  <c r="BC30" i="8"/>
  <c r="H239" i="3" s="1"/>
  <c r="T239" i="3" s="1"/>
  <c r="BB30" i="8"/>
  <c r="BA30" i="8"/>
  <c r="BD29" i="8"/>
  <c r="I254" i="3" s="1"/>
  <c r="U254" i="3" s="1"/>
  <c r="BC29" i="8"/>
  <c r="H254" i="3" s="1"/>
  <c r="T254" i="3" s="1"/>
  <c r="BB29" i="8"/>
  <c r="BA29" i="8"/>
  <c r="BD28" i="8"/>
  <c r="I253" i="3" s="1"/>
  <c r="BC28" i="8"/>
  <c r="H253" i="3" s="1"/>
  <c r="BB28" i="8"/>
  <c r="BA28" i="8"/>
  <c r="BD27" i="8"/>
  <c r="I238" i="3" s="1"/>
  <c r="BC27" i="8"/>
  <c r="H238" i="3" s="1"/>
  <c r="BB27" i="8"/>
  <c r="BA27" i="8"/>
  <c r="BD26" i="8"/>
  <c r="I223" i="3" s="1"/>
  <c r="BC26" i="8"/>
  <c r="H223" i="3" s="1"/>
  <c r="BB26" i="8"/>
  <c r="BA26" i="8"/>
  <c r="BD25" i="8"/>
  <c r="I23" i="3" s="1"/>
  <c r="BC25" i="8"/>
  <c r="H23" i="3" s="1"/>
  <c r="T23" i="3" s="1"/>
  <c r="BB25" i="8"/>
  <c r="BA25" i="8"/>
  <c r="BD24" i="8"/>
  <c r="I5" i="3" s="1"/>
  <c r="BC24" i="8"/>
  <c r="H5" i="3" s="1"/>
  <c r="BB24" i="8"/>
  <c r="BA24" i="8"/>
  <c r="BD23" i="8"/>
  <c r="I109" i="3" s="1"/>
  <c r="I113" i="3" s="1"/>
  <c r="BC23" i="8"/>
  <c r="H109" i="3" s="1"/>
  <c r="BB23" i="8"/>
  <c r="BA23" i="8"/>
  <c r="BD22" i="8"/>
  <c r="I12" i="3" s="1"/>
  <c r="I13" i="3" s="1"/>
  <c r="BC22" i="8"/>
  <c r="H12" i="3" s="1"/>
  <c r="H13" i="3" s="1"/>
  <c r="BB22" i="8"/>
  <c r="BA22" i="8"/>
  <c r="BD21" i="8"/>
  <c r="I24" i="3" s="1"/>
  <c r="U24" i="3" s="1"/>
  <c r="BC21" i="8"/>
  <c r="H24" i="3" s="1"/>
  <c r="T24" i="3" s="1"/>
  <c r="BB21" i="8"/>
  <c r="BA21" i="8"/>
  <c r="BD20" i="8"/>
  <c r="I21" i="3" s="1"/>
  <c r="U21" i="3" s="1"/>
  <c r="BC20" i="8"/>
  <c r="H21" i="3" s="1"/>
  <c r="T21" i="3" s="1"/>
  <c r="BB20" i="8"/>
  <c r="BA20" i="8"/>
  <c r="BD19" i="8"/>
  <c r="I20" i="3" s="1"/>
  <c r="U20" i="3" s="1"/>
  <c r="BC19" i="8"/>
  <c r="H20" i="3" s="1"/>
  <c r="T20" i="3" s="1"/>
  <c r="BB19" i="8"/>
  <c r="BA19" i="8"/>
  <c r="BD18" i="8"/>
  <c r="I19" i="3" s="1"/>
  <c r="U19" i="3" s="1"/>
  <c r="BC18" i="8"/>
  <c r="H19" i="3" s="1"/>
  <c r="T19" i="3" s="1"/>
  <c r="BB18" i="8"/>
  <c r="BA18" i="8"/>
  <c r="BD17" i="8"/>
  <c r="I18" i="3" s="1"/>
  <c r="U18" i="3" s="1"/>
  <c r="BC17" i="8"/>
  <c r="H18" i="3" s="1"/>
  <c r="T18" i="3" s="1"/>
  <c r="BB17" i="8"/>
  <c r="BA17" i="8"/>
  <c r="BD16" i="8"/>
  <c r="I17" i="3" s="1"/>
  <c r="BC16" i="8"/>
  <c r="H17" i="3" s="1"/>
  <c r="BB16" i="8"/>
  <c r="BA16" i="8"/>
  <c r="BD15" i="8"/>
  <c r="I136" i="3" s="1"/>
  <c r="U136" i="3" s="1"/>
  <c r="BC15" i="8"/>
  <c r="H136" i="3" s="1"/>
  <c r="T136" i="3" s="1"/>
  <c r="BB15" i="8"/>
  <c r="BA15" i="8"/>
  <c r="BD14" i="8"/>
  <c r="I134" i="3" s="1"/>
  <c r="U134" i="3" s="1"/>
  <c r="BC14" i="8"/>
  <c r="H134" i="3" s="1"/>
  <c r="T134" i="3" s="1"/>
  <c r="BB14" i="8"/>
  <c r="BA14" i="8"/>
  <c r="BD13" i="8"/>
  <c r="I133" i="3" s="1"/>
  <c r="U133" i="3" s="1"/>
  <c r="BC13" i="8"/>
  <c r="H133" i="3" s="1"/>
  <c r="T133" i="3" s="1"/>
  <c r="BB13" i="8"/>
  <c r="BA13" i="8"/>
  <c r="BD12" i="8"/>
  <c r="I132" i="3" s="1"/>
  <c r="U132" i="3" s="1"/>
  <c r="BC12" i="8"/>
  <c r="H132" i="3" s="1"/>
  <c r="T132" i="3" s="1"/>
  <c r="BB12" i="8"/>
  <c r="BA12" i="8"/>
  <c r="BD11" i="8"/>
  <c r="I131" i="3" s="1"/>
  <c r="U131" i="3" s="1"/>
  <c r="BC11" i="8"/>
  <c r="H131" i="3" s="1"/>
  <c r="T131" i="3" s="1"/>
  <c r="BB11" i="8"/>
  <c r="BA11" i="8"/>
  <c r="BD10" i="8"/>
  <c r="I130" i="3" s="1"/>
  <c r="U130" i="3" s="1"/>
  <c r="BC10" i="8"/>
  <c r="H130" i="3" s="1"/>
  <c r="T130" i="3" s="1"/>
  <c r="BB10" i="8"/>
  <c r="BA10" i="8"/>
  <c r="BD9" i="8"/>
  <c r="I129" i="3" s="1"/>
  <c r="U129" i="3" s="1"/>
  <c r="BC9" i="8"/>
  <c r="H129" i="3" s="1"/>
  <c r="T129" i="3" s="1"/>
  <c r="BB9" i="8"/>
  <c r="BA9" i="8"/>
  <c r="BD8" i="8"/>
  <c r="I128" i="3" s="1"/>
  <c r="U128" i="3" s="1"/>
  <c r="BC8" i="8"/>
  <c r="H128" i="3" s="1"/>
  <c r="T128" i="3" s="1"/>
  <c r="BB8" i="8"/>
  <c r="BA8" i="8"/>
  <c r="BD7" i="8"/>
  <c r="I127" i="3" s="1"/>
  <c r="U127" i="3" s="1"/>
  <c r="BC7" i="8"/>
  <c r="H127" i="3" s="1"/>
  <c r="T127" i="3" s="1"/>
  <c r="BB7" i="8"/>
  <c r="BA7" i="8"/>
  <c r="BD6" i="8"/>
  <c r="I126" i="3" s="1"/>
  <c r="U126" i="3" s="1"/>
  <c r="BC6" i="8"/>
  <c r="H126" i="3" s="1"/>
  <c r="T126" i="3" s="1"/>
  <c r="BB6" i="8"/>
  <c r="BA6" i="8"/>
  <c r="BD5" i="8"/>
  <c r="I125" i="3" s="1"/>
  <c r="BC5" i="8"/>
  <c r="H125" i="3" s="1"/>
  <c r="BB5" i="8"/>
  <c r="AY3" i="8"/>
  <c r="AA3" i="8"/>
  <c r="I232" i="3" l="1"/>
  <c r="H232" i="3"/>
  <c r="H169" i="3"/>
  <c r="H173" i="3"/>
  <c r="I50" i="3"/>
  <c r="I64" i="3"/>
  <c r="I146" i="3"/>
  <c r="H262" i="3"/>
  <c r="H116" i="3"/>
  <c r="I11" i="3"/>
  <c r="I116" i="3"/>
  <c r="I173" i="3"/>
  <c r="H11" i="3"/>
  <c r="H50" i="3"/>
  <c r="H146" i="3"/>
  <c r="I262" i="3"/>
  <c r="H64" i="3"/>
  <c r="H211" i="3"/>
  <c r="H113" i="3"/>
  <c r="I169" i="3"/>
  <c r="T35" i="3"/>
  <c r="U120" i="3"/>
  <c r="U77" i="3"/>
  <c r="T197" i="3"/>
  <c r="U191" i="3"/>
  <c r="U237" i="3"/>
  <c r="U147" i="3"/>
  <c r="U148" i="3" s="1"/>
  <c r="T212" i="3"/>
  <c r="T213" i="3" s="1"/>
  <c r="T142" i="3"/>
  <c r="T143" i="3" s="1"/>
  <c r="U163" i="3"/>
  <c r="U164" i="3" s="1"/>
  <c r="U78" i="3"/>
  <c r="U80" i="3" s="1"/>
  <c r="T14" i="3"/>
  <c r="T16" i="3" s="1"/>
  <c r="T99" i="3"/>
  <c r="T100" i="3" s="1"/>
  <c r="T198" i="3"/>
  <c r="T199" i="3" s="1"/>
  <c r="U161" i="3"/>
  <c r="U162" i="3" s="1"/>
  <c r="T191" i="3"/>
  <c r="U7" i="3"/>
  <c r="U11" i="3" s="1"/>
  <c r="U114" i="3"/>
  <c r="U116" i="3" s="1"/>
  <c r="T89" i="3"/>
  <c r="H120" i="3"/>
  <c r="T92" i="3"/>
  <c r="T96" i="3" s="1"/>
  <c r="H96" i="3"/>
  <c r="H268" i="3"/>
  <c r="T267" i="3"/>
  <c r="T268" i="3" s="1"/>
  <c r="H178" i="3"/>
  <c r="H237" i="3"/>
  <c r="T216" i="3"/>
  <c r="T217" i="3" s="1"/>
  <c r="H217" i="3"/>
  <c r="T149" i="3"/>
  <c r="T150" i="3" s="1"/>
  <c r="H150" i="3"/>
  <c r="T144" i="3"/>
  <c r="T146" i="3" s="1"/>
  <c r="T269" i="3"/>
  <c r="T270" i="3" s="1"/>
  <c r="U142" i="3"/>
  <c r="U143" i="3" s="1"/>
  <c r="T140" i="3"/>
  <c r="T141" i="3" s="1"/>
  <c r="T138" i="3"/>
  <c r="T139" i="3" s="1"/>
  <c r="U107" i="3"/>
  <c r="U108" i="3" s="1"/>
  <c r="U269" i="3"/>
  <c r="U270" i="3" s="1"/>
  <c r="T271" i="3"/>
  <c r="T272" i="3" s="1"/>
  <c r="U48" i="3"/>
  <c r="U50" i="3" s="1"/>
  <c r="T154" i="3"/>
  <c r="T155" i="3" s="1"/>
  <c r="U73" i="3"/>
  <c r="U74" i="3" s="1"/>
  <c r="T73" i="3"/>
  <c r="T74" i="3" s="1"/>
  <c r="T36" i="3"/>
  <c r="T45" i="3" s="1"/>
  <c r="H45" i="3"/>
  <c r="H35" i="3"/>
  <c r="H72" i="3"/>
  <c r="H77" i="3"/>
  <c r="H197" i="3"/>
  <c r="I35" i="3"/>
  <c r="U81" i="3"/>
  <c r="U83" i="3" s="1"/>
  <c r="I83" i="3"/>
  <c r="I120" i="3"/>
  <c r="I77" i="3"/>
  <c r="I197" i="3"/>
  <c r="U267" i="3"/>
  <c r="U268" i="3" s="1"/>
  <c r="I268" i="3"/>
  <c r="I178" i="3"/>
  <c r="U216" i="3"/>
  <c r="U217" i="3" s="1"/>
  <c r="I217" i="3"/>
  <c r="U149" i="3"/>
  <c r="U150" i="3" s="1"/>
  <c r="I150" i="3"/>
  <c r="T109" i="3"/>
  <c r="T113" i="3" s="1"/>
  <c r="T161" i="3"/>
  <c r="T162" i="3" s="1"/>
  <c r="T117" i="3"/>
  <c r="T120" i="3" s="1"/>
  <c r="T84" i="3"/>
  <c r="T85" i="3" s="1"/>
  <c r="T179" i="3"/>
  <c r="T180" i="3" s="1"/>
  <c r="T200" i="3"/>
  <c r="T202" i="3" s="1"/>
  <c r="U138" i="3"/>
  <c r="U139" i="3" s="1"/>
  <c r="U271" i="3"/>
  <c r="U272" i="3" s="1"/>
  <c r="T78" i="3"/>
  <c r="T80" i="3" s="1"/>
  <c r="U154" i="3"/>
  <c r="U155" i="3" s="1"/>
  <c r="U253" i="3"/>
  <c r="U262" i="3" s="1"/>
  <c r="T69" i="3"/>
  <c r="T72" i="3" s="1"/>
  <c r="U89" i="3"/>
  <c r="U91" i="3" s="1"/>
  <c r="T171" i="3"/>
  <c r="T173" i="3" s="1"/>
  <c r="H6" i="3"/>
  <c r="H137" i="3"/>
  <c r="T81" i="3"/>
  <c r="T83" i="3" s="1"/>
  <c r="H83" i="3"/>
  <c r="H266" i="3"/>
  <c r="T263" i="3"/>
  <c r="T266" i="3" s="1"/>
  <c r="I137" i="3"/>
  <c r="I252" i="3"/>
  <c r="U263" i="3"/>
  <c r="U266" i="3" s="1"/>
  <c r="I266" i="3"/>
  <c r="I237" i="3"/>
  <c r="T56" i="3"/>
  <c r="T58" i="3" s="1"/>
  <c r="U12" i="3"/>
  <c r="U13" i="3" s="1"/>
  <c r="U109" i="3"/>
  <c r="U113" i="3" s="1"/>
  <c r="U221" i="3"/>
  <c r="U222" i="3" s="1"/>
  <c r="U105" i="3"/>
  <c r="U106" i="3" s="1"/>
  <c r="T174" i="3"/>
  <c r="T178" i="3" s="1"/>
  <c r="U194" i="3"/>
  <c r="U197" i="3" s="1"/>
  <c r="T223" i="3"/>
  <c r="T232" i="3" s="1"/>
  <c r="T59" i="3"/>
  <c r="T64" i="3" s="1"/>
  <c r="U125" i="3"/>
  <c r="U137" i="3" s="1"/>
  <c r="T48" i="3"/>
  <c r="T50" i="3" s="1"/>
  <c r="U171" i="3"/>
  <c r="U173" i="3" s="1"/>
  <c r="H252" i="3"/>
  <c r="U92" i="3"/>
  <c r="U96" i="3" s="1"/>
  <c r="I96" i="3"/>
  <c r="I72" i="3"/>
  <c r="T75" i="3"/>
  <c r="T77" i="3" s="1"/>
  <c r="T253" i="3"/>
  <c r="T262" i="3" s="1"/>
  <c r="U206" i="3"/>
  <c r="U207" i="3" s="1"/>
  <c r="U208" i="3"/>
  <c r="U211" i="3" s="1"/>
  <c r="U200" i="3"/>
  <c r="U202" i="3" s="1"/>
  <c r="U212" i="3"/>
  <c r="U213" i="3" s="1"/>
  <c r="T7" i="3"/>
  <c r="T11" i="3" s="1"/>
  <c r="U179" i="3"/>
  <c r="U180" i="3" s="1"/>
  <c r="U14" i="3"/>
  <c r="U16" i="3" s="1"/>
  <c r="T51" i="3"/>
  <c r="T52" i="3" s="1"/>
  <c r="U123" i="3"/>
  <c r="U124" i="3" s="1"/>
  <c r="U238" i="3"/>
  <c r="U252" i="3" s="1"/>
  <c r="U59" i="3"/>
  <c r="U64" i="3" s="1"/>
  <c r="T238" i="3"/>
  <c r="T252" i="3" s="1"/>
  <c r="T181" i="3"/>
  <c r="T182" i="3" s="1"/>
  <c r="U140" i="3"/>
  <c r="U141" i="3" s="1"/>
  <c r="T125" i="3"/>
  <c r="T137" i="3" s="1"/>
  <c r="H191" i="3"/>
  <c r="H205" i="3"/>
  <c r="T203" i="3"/>
  <c r="T205" i="3" s="1"/>
  <c r="T219" i="3"/>
  <c r="T220" i="3" s="1"/>
  <c r="H220" i="3"/>
  <c r="T233" i="3"/>
  <c r="T237" i="3" s="1"/>
  <c r="U121" i="3"/>
  <c r="U122" i="3" s="1"/>
  <c r="U46" i="3"/>
  <c r="U47" i="3" s="1"/>
  <c r="T208" i="3"/>
  <c r="T211" i="3" s="1"/>
  <c r="T105" i="3"/>
  <c r="T106" i="3" s="1"/>
  <c r="U51" i="3"/>
  <c r="U52" i="3" s="1"/>
  <c r="T91" i="3"/>
  <c r="U101" i="3"/>
  <c r="U102" i="3" s="1"/>
  <c r="U165" i="3"/>
  <c r="U169" i="3" s="1"/>
  <c r="U99" i="3"/>
  <c r="U100" i="3" s="1"/>
  <c r="T123" i="3"/>
  <c r="T124" i="3" s="1"/>
  <c r="U17" i="3"/>
  <c r="U22" i="3" s="1"/>
  <c r="I22" i="3"/>
  <c r="U36" i="3"/>
  <c r="U45" i="3" s="1"/>
  <c r="I45" i="3"/>
  <c r="U157" i="3"/>
  <c r="U160" i="3" s="1"/>
  <c r="I160" i="3"/>
  <c r="U203" i="3"/>
  <c r="U205" i="3" s="1"/>
  <c r="I205" i="3"/>
  <c r="U219" i="3"/>
  <c r="U220" i="3" s="1"/>
  <c r="I220" i="3"/>
  <c r="T114" i="3"/>
  <c r="T116" i="3" s="1"/>
  <c r="U97" i="3"/>
  <c r="U98" i="3" s="1"/>
  <c r="T221" i="3"/>
  <c r="T222" i="3" s="1"/>
  <c r="U23" i="3"/>
  <c r="U35" i="3" s="1"/>
  <c r="T163" i="3"/>
  <c r="T164" i="3" s="1"/>
  <c r="T147" i="3"/>
  <c r="T148" i="3" s="1"/>
  <c r="U84" i="3"/>
  <c r="U85" i="3" s="1"/>
  <c r="T165" i="3"/>
  <c r="T169" i="3" s="1"/>
  <c r="T46" i="3"/>
  <c r="T47" i="3" s="1"/>
  <c r="U183" i="3"/>
  <c r="U184" i="3" s="1"/>
  <c r="U69" i="3"/>
  <c r="U72" i="3" s="1"/>
  <c r="T183" i="3"/>
  <c r="T184" i="3" s="1"/>
  <c r="U181" i="3"/>
  <c r="U182" i="3" s="1"/>
  <c r="T17" i="3"/>
  <c r="T22" i="3" s="1"/>
  <c r="H22" i="3"/>
  <c r="T157" i="3"/>
  <c r="T160" i="3" s="1"/>
  <c r="H160" i="3"/>
  <c r="I6" i="3"/>
  <c r="I191" i="3"/>
  <c r="T107" i="3"/>
  <c r="T108" i="3" s="1"/>
  <c r="U56" i="3"/>
  <c r="U58" i="3" s="1"/>
  <c r="U198" i="3"/>
  <c r="U199" i="3" s="1"/>
  <c r="U174" i="3"/>
  <c r="U178" i="3" s="1"/>
  <c r="T206" i="3"/>
  <c r="T207" i="3" s="1"/>
  <c r="U151" i="3"/>
  <c r="U153" i="3" s="1"/>
  <c r="U144" i="3"/>
  <c r="U146" i="3" s="1"/>
  <c r="U223" i="3"/>
  <c r="U232" i="3" s="1"/>
  <c r="T12" i="3"/>
  <c r="T13" i="3" s="1"/>
  <c r="T121" i="3"/>
  <c r="T122" i="3" s="1"/>
  <c r="T151" i="3"/>
  <c r="T153" i="3" s="1"/>
  <c r="T101" i="3"/>
  <c r="T102" i="3" s="1"/>
  <c r="T97" i="3"/>
  <c r="T98" i="3" s="1"/>
  <c r="M273" i="3"/>
  <c r="L273" i="3"/>
  <c r="O3" i="8"/>
  <c r="A168" i="8"/>
  <c r="A169" i="8"/>
  <c r="A170" i="8"/>
  <c r="A171" i="8"/>
  <c r="A172" i="8"/>
  <c r="H273" i="3" l="1"/>
  <c r="I273" i="3"/>
  <c r="A167" i="8"/>
  <c r="A166" i="8"/>
  <c r="A165" i="8"/>
  <c r="A164" i="8"/>
  <c r="A163" i="8"/>
  <c r="A162" i="8"/>
  <c r="A161" i="8"/>
  <c r="A160" i="8"/>
  <c r="A159" i="8"/>
  <c r="A158" i="8"/>
  <c r="A157" i="8"/>
  <c r="A156" i="8"/>
  <c r="A155" i="8"/>
  <c r="A154" i="8"/>
  <c r="A153" i="8"/>
  <c r="A152" i="8"/>
  <c r="A151" i="8"/>
  <c r="A150" i="8"/>
  <c r="A149" i="8"/>
  <c r="A148" i="8"/>
  <c r="A147" i="8"/>
  <c r="A146" i="8"/>
  <c r="A145" i="8"/>
  <c r="A144" i="8"/>
  <c r="A143" i="8"/>
  <c r="A142" i="8"/>
  <c r="A141" i="8"/>
  <c r="A140" i="8"/>
  <c r="A139" i="8"/>
  <c r="A138" i="8"/>
  <c r="A137" i="8"/>
  <c r="A136" i="8"/>
  <c r="A135" i="8"/>
  <c r="A134" i="8"/>
  <c r="A133" i="8"/>
  <c r="A132" i="8"/>
  <c r="A131" i="8"/>
  <c r="A130" i="8"/>
  <c r="A129" i="8"/>
  <c r="A128" i="8"/>
  <c r="A127" i="8"/>
  <c r="A126" i="8"/>
  <c r="A125" i="8"/>
  <c r="A124" i="8"/>
  <c r="A123" i="8"/>
  <c r="A122" i="8"/>
  <c r="A121" i="8"/>
  <c r="A120" i="8"/>
  <c r="A119" i="8"/>
  <c r="A118" i="8"/>
  <c r="A117" i="8"/>
  <c r="A116" i="8"/>
  <c r="A115" i="8"/>
  <c r="A114" i="8"/>
  <c r="A113" i="8"/>
  <c r="A112" i="8"/>
  <c r="A111" i="8"/>
  <c r="A110" i="8"/>
  <c r="A109" i="8"/>
  <c r="A108" i="8"/>
  <c r="A107" i="8"/>
  <c r="A106" i="8"/>
  <c r="A105" i="8"/>
  <c r="A104" i="8"/>
  <c r="A103" i="8"/>
  <c r="A102" i="8"/>
  <c r="A101" i="8"/>
  <c r="A100" i="8"/>
  <c r="A99" i="8"/>
  <c r="A98" i="8"/>
  <c r="A97" i="8"/>
  <c r="A96" i="8"/>
  <c r="A95" i="8"/>
  <c r="A94" i="8"/>
  <c r="A93" i="8"/>
  <c r="A92" i="8"/>
  <c r="A91" i="8"/>
  <c r="A90" i="8"/>
  <c r="A89" i="8"/>
  <c r="A88" i="8"/>
  <c r="A87" i="8"/>
  <c r="A86" i="8"/>
  <c r="A85" i="8"/>
  <c r="A84" i="8"/>
  <c r="A83" i="8"/>
  <c r="A82" i="8"/>
  <c r="A81" i="8"/>
  <c r="A80" i="8"/>
  <c r="A79" i="8"/>
  <c r="A78" i="8"/>
  <c r="A77" i="8"/>
  <c r="A76" i="8"/>
  <c r="A75" i="8"/>
  <c r="A74" i="8"/>
  <c r="A73" i="8"/>
  <c r="A72" i="8"/>
  <c r="A71" i="8"/>
  <c r="A70" i="8"/>
  <c r="A69" i="8"/>
  <c r="A68" i="8"/>
  <c r="A67" i="8"/>
  <c r="A66" i="8"/>
  <c r="A65" i="8"/>
  <c r="A64" i="8"/>
  <c r="A63" i="8"/>
  <c r="A62" i="8"/>
  <c r="A61" i="8"/>
  <c r="A60" i="8"/>
  <c r="A59" i="8"/>
  <c r="A58" i="8"/>
  <c r="A57" i="8"/>
  <c r="A56" i="8"/>
  <c r="A55" i="8"/>
  <c r="A54" i="8"/>
  <c r="A53" i="8"/>
  <c r="A52" i="8"/>
  <c r="A51" i="8"/>
  <c r="A50" i="8"/>
  <c r="A49" i="8"/>
  <c r="A48" i="8"/>
  <c r="A47" i="8"/>
  <c r="A46" i="8"/>
  <c r="A45" i="8"/>
  <c r="A44" i="8"/>
  <c r="A43" i="8"/>
  <c r="A42" i="8"/>
  <c r="A41" i="8"/>
  <c r="A40" i="8"/>
  <c r="A39" i="8"/>
  <c r="A38" i="8"/>
  <c r="A37" i="8"/>
  <c r="A36" i="8"/>
  <c r="A35" i="8"/>
  <c r="A34" i="8"/>
  <c r="A33" i="8"/>
  <c r="A32" i="8"/>
  <c r="A31" i="8"/>
  <c r="A30" i="8"/>
  <c r="A29" i="8"/>
  <c r="A28" i="8"/>
  <c r="A27" i="8"/>
  <c r="A26" i="8"/>
  <c r="A25" i="8"/>
  <c r="A24" i="8"/>
  <c r="A23" i="8"/>
  <c r="A22" i="8"/>
  <c r="A21" i="8"/>
  <c r="A20" i="8"/>
  <c r="A19" i="8"/>
  <c r="A18" i="8"/>
  <c r="A17" i="8"/>
  <c r="A16" i="8"/>
  <c r="A15" i="8"/>
  <c r="A14" i="8"/>
  <c r="A13" i="8"/>
  <c r="A12" i="8"/>
  <c r="A11" i="8"/>
  <c r="A10" i="8"/>
  <c r="A9" i="8"/>
  <c r="A8" i="8"/>
  <c r="A7" i="8"/>
  <c r="A6" i="8"/>
  <c r="BA5" i="8"/>
  <c r="A5" i="8"/>
  <c r="O3" i="7"/>
  <c r="A156" i="7"/>
  <c r="A157" i="7"/>
  <c r="A158" i="7"/>
  <c r="A159" i="7"/>
  <c r="A160" i="7"/>
  <c r="A161" i="7"/>
  <c r="A162" i="7"/>
  <c r="A163" i="7"/>
  <c r="A164" i="7"/>
  <c r="A165" i="7"/>
  <c r="A166" i="7"/>
  <c r="A167" i="7"/>
  <c r="A155" i="7" l="1"/>
  <c r="A154" i="7"/>
  <c r="A153" i="7"/>
  <c r="A152" i="7"/>
  <c r="A151" i="7"/>
  <c r="A150" i="7"/>
  <c r="A149" i="7"/>
  <c r="A148" i="7"/>
  <c r="A147" i="7"/>
  <c r="A146" i="7"/>
  <c r="A145" i="7"/>
  <c r="A144" i="7"/>
  <c r="A143" i="7"/>
  <c r="A142" i="7"/>
  <c r="A141" i="7"/>
  <c r="A140" i="7"/>
  <c r="A139" i="7"/>
  <c r="A138" i="7"/>
  <c r="A137" i="7"/>
  <c r="A136" i="7"/>
  <c r="A135" i="7"/>
  <c r="A134" i="7"/>
  <c r="A133" i="7"/>
  <c r="A132" i="7"/>
  <c r="A131" i="7"/>
  <c r="A130" i="7"/>
  <c r="A129" i="7"/>
  <c r="A128" i="7"/>
  <c r="A127" i="7"/>
  <c r="A126" i="7"/>
  <c r="A125" i="7"/>
  <c r="A124" i="7"/>
  <c r="A123" i="7"/>
  <c r="A122" i="7"/>
  <c r="A121" i="7"/>
  <c r="A120" i="7"/>
  <c r="A119" i="7"/>
  <c r="A118" i="7"/>
  <c r="A117" i="7"/>
  <c r="A116" i="7"/>
  <c r="A115" i="7"/>
  <c r="A114" i="7"/>
  <c r="A113" i="7"/>
  <c r="A112" i="7"/>
  <c r="A111" i="7"/>
  <c r="A110" i="7"/>
  <c r="A109" i="7"/>
  <c r="A108" i="7"/>
  <c r="A107" i="7"/>
  <c r="A106" i="7"/>
  <c r="A105" i="7"/>
  <c r="A104" i="7"/>
  <c r="A103" i="7"/>
  <c r="A102" i="7"/>
  <c r="A101" i="7"/>
  <c r="A100" i="7"/>
  <c r="A99" i="7"/>
  <c r="A98" i="7"/>
  <c r="A97" i="7"/>
  <c r="A96" i="7"/>
  <c r="A95" i="7"/>
  <c r="A94" i="7"/>
  <c r="A93" i="7"/>
  <c r="A92" i="7"/>
  <c r="A91" i="7"/>
  <c r="A90" i="7"/>
  <c r="A89" i="7"/>
  <c r="A88" i="7"/>
  <c r="A87" i="7"/>
  <c r="A86" i="7"/>
  <c r="A85" i="7"/>
  <c r="A84" i="7"/>
  <c r="A83" i="7"/>
  <c r="A82" i="7"/>
  <c r="A81" i="7"/>
  <c r="A80" i="7"/>
  <c r="A79" i="7"/>
  <c r="A78" i="7"/>
  <c r="A77" i="7"/>
  <c r="A76" i="7"/>
  <c r="A75" i="7"/>
  <c r="A74" i="7"/>
  <c r="A73" i="7"/>
  <c r="A72" i="7"/>
  <c r="A71" i="7"/>
  <c r="A70" i="7"/>
  <c r="A69" i="7"/>
  <c r="A68" i="7"/>
  <c r="A67" i="7"/>
  <c r="A66" i="7"/>
  <c r="A65" i="7"/>
  <c r="A64" i="7"/>
  <c r="A63" i="7"/>
  <c r="A62" i="7"/>
  <c r="A61" i="7"/>
  <c r="A60" i="7"/>
  <c r="A59" i="7"/>
  <c r="A58" i="7"/>
  <c r="A57" i="7"/>
  <c r="A56" i="7"/>
  <c r="A55" i="7"/>
  <c r="A54" i="7"/>
  <c r="A53" i="7"/>
  <c r="A52" i="7"/>
  <c r="A51" i="7"/>
  <c r="A50" i="7"/>
  <c r="A49" i="7"/>
  <c r="A48" i="7"/>
  <c r="A47" i="7"/>
  <c r="A46" i="7"/>
  <c r="A45" i="7"/>
  <c r="A44" i="7"/>
  <c r="A43" i="7"/>
  <c r="A42" i="7"/>
  <c r="A41" i="7"/>
  <c r="A40" i="7"/>
  <c r="A39" i="7"/>
  <c r="A38" i="7"/>
  <c r="A37" i="7"/>
  <c r="A36" i="7"/>
  <c r="A35" i="7"/>
  <c r="A34" i="7"/>
  <c r="A33" i="7"/>
  <c r="A32" i="7"/>
  <c r="A31" i="7"/>
  <c r="A30" i="7"/>
  <c r="A29" i="7"/>
  <c r="A28" i="7"/>
  <c r="A27" i="7"/>
  <c r="A26" i="7"/>
  <c r="A25" i="7"/>
  <c r="A24" i="7"/>
  <c r="A23" i="7"/>
  <c r="A22" i="7"/>
  <c r="A21" i="7"/>
  <c r="A20" i="7"/>
  <c r="A19" i="7"/>
  <c r="A18" i="7"/>
  <c r="A17" i="7"/>
  <c r="A16" i="7"/>
  <c r="A15" i="7"/>
  <c r="A14" i="7"/>
  <c r="A13" i="7"/>
  <c r="A12" i="7"/>
  <c r="A11" i="7"/>
  <c r="A10" i="7"/>
  <c r="A9" i="7"/>
  <c r="A8" i="7"/>
  <c r="A7" i="7"/>
  <c r="A6" i="7"/>
  <c r="A5" i="7"/>
  <c r="O3" i="5"/>
  <c r="C198" i="6" l="1"/>
  <c r="C197" i="6"/>
  <c r="C196" i="6"/>
  <c r="C195" i="6"/>
  <c r="C194" i="6"/>
  <c r="C193" i="6"/>
  <c r="C192" i="6"/>
  <c r="C191" i="6"/>
  <c r="C190" i="6"/>
  <c r="C189" i="6"/>
  <c r="C188" i="6"/>
  <c r="C187" i="6"/>
  <c r="C186" i="6"/>
  <c r="C185" i="6"/>
  <c r="C184" i="6"/>
  <c r="C183" i="6"/>
  <c r="C182" i="6"/>
  <c r="C181" i="6"/>
  <c r="C180" i="6"/>
  <c r="C179" i="6"/>
  <c r="C178" i="6"/>
  <c r="C177" i="6"/>
  <c r="C176" i="6"/>
  <c r="C175" i="6"/>
  <c r="C174" i="6"/>
  <c r="C173" i="6"/>
  <c r="C172" i="6"/>
  <c r="C171" i="6"/>
  <c r="C170" i="6"/>
  <c r="C169" i="6"/>
  <c r="C168" i="6"/>
  <c r="C167" i="6"/>
  <c r="C166" i="6"/>
  <c r="C165" i="6"/>
  <c r="C164" i="6"/>
  <c r="C163" i="6"/>
  <c r="C162" i="6"/>
  <c r="C161" i="6"/>
  <c r="C160" i="6"/>
  <c r="C159" i="6"/>
  <c r="C158" i="6"/>
  <c r="C157" i="6"/>
  <c r="C156" i="6"/>
  <c r="C155" i="6"/>
  <c r="C154" i="6"/>
  <c r="C153" i="6"/>
  <c r="C152" i="6"/>
  <c r="C151" i="6"/>
  <c r="C150" i="6"/>
  <c r="C149" i="6"/>
  <c r="C148" i="6"/>
  <c r="C147" i="6"/>
  <c r="C146" i="6"/>
  <c r="C145" i="6"/>
  <c r="C144" i="6"/>
  <c r="C143" i="6"/>
  <c r="C142" i="6"/>
  <c r="C141" i="6"/>
  <c r="C140" i="6"/>
  <c r="C139" i="6"/>
  <c r="C138" i="6"/>
  <c r="C137" i="6"/>
  <c r="C136" i="6"/>
  <c r="C135" i="6"/>
  <c r="C134" i="6"/>
  <c r="C133" i="6"/>
  <c r="C132" i="6"/>
  <c r="C131" i="6"/>
  <c r="C130" i="6"/>
  <c r="C129" i="6"/>
  <c r="C128" i="6"/>
  <c r="C127" i="6"/>
  <c r="C126" i="6"/>
  <c r="C125" i="6"/>
  <c r="C124" i="6"/>
  <c r="C123" i="6"/>
  <c r="C122" i="6"/>
  <c r="C121" i="6"/>
  <c r="C120" i="6"/>
  <c r="C119" i="6"/>
  <c r="C118" i="6"/>
  <c r="C117" i="6"/>
  <c r="C116" i="6"/>
  <c r="C115" i="6"/>
  <c r="C114" i="6"/>
  <c r="C113" i="6"/>
  <c r="C112" i="6"/>
  <c r="C111" i="6"/>
  <c r="C110" i="6"/>
  <c r="C109" i="6"/>
  <c r="C108" i="6"/>
  <c r="C107" i="6"/>
  <c r="C106" i="6"/>
  <c r="C105" i="6"/>
  <c r="C104" i="6"/>
  <c r="C103" i="6"/>
  <c r="C102" i="6"/>
  <c r="C101" i="6"/>
  <c r="C100" i="6"/>
  <c r="C99" i="6"/>
  <c r="C98" i="6"/>
  <c r="C97" i="6"/>
  <c r="C96" i="6"/>
  <c r="C95" i="6"/>
  <c r="C94" i="6"/>
  <c r="C93" i="6"/>
  <c r="C92" i="6"/>
  <c r="C91" i="6"/>
  <c r="C90" i="6"/>
  <c r="C89" i="6"/>
  <c r="C88" i="6"/>
  <c r="C87" i="6"/>
  <c r="C86" i="6"/>
  <c r="C85" i="6"/>
  <c r="C84" i="6"/>
  <c r="C83" i="6"/>
  <c r="C82" i="6"/>
  <c r="C81" i="6"/>
  <c r="C80" i="6"/>
  <c r="C79" i="6"/>
  <c r="C78" i="6"/>
  <c r="C77" i="6"/>
  <c r="C76" i="6"/>
  <c r="C75" i="6"/>
  <c r="C74" i="6"/>
  <c r="C73" i="6"/>
  <c r="C72" i="6"/>
  <c r="C71" i="6"/>
  <c r="C70" i="6"/>
  <c r="C69" i="6"/>
  <c r="C68" i="6"/>
  <c r="C67" i="6"/>
  <c r="C66" i="6"/>
  <c r="C65" i="6"/>
  <c r="C64" i="6"/>
  <c r="C63" i="6"/>
  <c r="C62" i="6"/>
  <c r="C61" i="6"/>
  <c r="C60" i="6"/>
  <c r="C59" i="6"/>
  <c r="C58" i="6"/>
  <c r="C56" i="6"/>
  <c r="C55" i="6"/>
  <c r="C54" i="6"/>
  <c r="C53" i="6"/>
  <c r="C52" i="6"/>
  <c r="C51" i="6"/>
  <c r="C50" i="6"/>
  <c r="C49" i="6"/>
  <c r="C48" i="6"/>
  <c r="C47" i="6"/>
  <c r="C46" i="6"/>
  <c r="C45" i="6"/>
  <c r="C44" i="6"/>
  <c r="C43" i="6"/>
  <c r="C42" i="6"/>
  <c r="C41" i="6"/>
  <c r="C40" i="6"/>
  <c r="C39" i="6"/>
  <c r="C38" i="6"/>
  <c r="C37" i="6"/>
  <c r="C36" i="6"/>
  <c r="C35" i="6"/>
  <c r="C34" i="6"/>
  <c r="C33" i="6"/>
  <c r="C32" i="6"/>
  <c r="C31" i="6"/>
  <c r="C30" i="6"/>
  <c r="C29" i="6"/>
  <c r="C28" i="6"/>
  <c r="C27" i="6"/>
  <c r="C26" i="6"/>
  <c r="C25" i="6"/>
  <c r="C24" i="6"/>
  <c r="C23" i="6"/>
  <c r="C22" i="6"/>
  <c r="C21" i="6"/>
  <c r="C20" i="6"/>
  <c r="C19" i="6"/>
  <c r="C18" i="6"/>
  <c r="C17" i="6"/>
  <c r="C16" i="6"/>
  <c r="C15" i="6"/>
  <c r="C14" i="6"/>
  <c r="C13" i="6"/>
  <c r="C12" i="6"/>
  <c r="C11" i="6"/>
  <c r="C10" i="6"/>
  <c r="C9" i="6"/>
  <c r="C8" i="6"/>
  <c r="C7" i="6"/>
  <c r="C6" i="6"/>
  <c r="C5" i="6"/>
  <c r="C4" i="6"/>
  <c r="C3" i="6"/>
  <c r="C2" i="6"/>
  <c r="C57" i="6"/>
  <c r="A155" i="5"/>
  <c r="A154" i="5"/>
  <c r="A153" i="5"/>
  <c r="A152" i="5"/>
  <c r="A151" i="5"/>
  <c r="A150" i="5"/>
  <c r="A149" i="5"/>
  <c r="A148" i="5"/>
  <c r="A147" i="5"/>
  <c r="A146" i="5"/>
  <c r="A145" i="5"/>
  <c r="A144" i="5"/>
  <c r="A143" i="5"/>
  <c r="A142" i="5"/>
  <c r="A141" i="5"/>
  <c r="A140" i="5"/>
  <c r="A139" i="5"/>
  <c r="A138" i="5"/>
  <c r="A137" i="5"/>
  <c r="A136" i="5"/>
  <c r="A135" i="5"/>
  <c r="A134" i="5"/>
  <c r="A133" i="5"/>
  <c r="A132" i="5"/>
  <c r="A131" i="5"/>
  <c r="A130" i="5"/>
  <c r="A129" i="5"/>
  <c r="A128" i="5"/>
  <c r="A127" i="5"/>
  <c r="A126" i="5"/>
  <c r="A125" i="5"/>
  <c r="A124" i="5"/>
  <c r="A123" i="5"/>
  <c r="A122" i="5"/>
  <c r="A121" i="5"/>
  <c r="A120" i="5"/>
  <c r="A119" i="5"/>
  <c r="A118" i="5"/>
  <c r="A117" i="5"/>
  <c r="A116" i="5"/>
  <c r="A115" i="5"/>
  <c r="A114" i="5"/>
  <c r="A113" i="5"/>
  <c r="A112" i="5"/>
  <c r="A111" i="5"/>
  <c r="A110" i="5"/>
  <c r="A109" i="5"/>
  <c r="A108" i="5"/>
  <c r="A107" i="5"/>
  <c r="A106" i="5"/>
  <c r="A105" i="5"/>
  <c r="A104" i="5"/>
  <c r="A103" i="5"/>
  <c r="A102" i="5"/>
  <c r="A101" i="5"/>
  <c r="A100" i="5"/>
  <c r="A99" i="5"/>
  <c r="A98" i="5"/>
  <c r="A97" i="5"/>
  <c r="A96" i="5"/>
  <c r="A95" i="5"/>
  <c r="A94" i="5"/>
  <c r="A93" i="5"/>
  <c r="A92" i="5"/>
  <c r="A91" i="5"/>
  <c r="A90" i="5"/>
  <c r="A89" i="5"/>
  <c r="A88" i="5"/>
  <c r="A87" i="5"/>
  <c r="A86" i="5"/>
  <c r="A85" i="5"/>
  <c r="A84" i="5"/>
  <c r="A83" i="5"/>
  <c r="A82" i="5"/>
  <c r="A81" i="5"/>
  <c r="A80" i="5"/>
  <c r="A79" i="5"/>
  <c r="A78" i="5"/>
  <c r="A77" i="5"/>
  <c r="A76" i="5"/>
  <c r="A75" i="5"/>
  <c r="A74" i="5"/>
  <c r="A73" i="5"/>
  <c r="A72" i="5"/>
  <c r="A71" i="5"/>
  <c r="A70" i="5"/>
  <c r="A69" i="5"/>
  <c r="A68" i="5"/>
  <c r="A67" i="5"/>
  <c r="A66" i="5"/>
  <c r="A65" i="5"/>
  <c r="A64" i="5"/>
  <c r="A63" i="5"/>
  <c r="A62" i="5"/>
  <c r="A61" i="5"/>
  <c r="A60" i="5"/>
  <c r="A59" i="5"/>
  <c r="A58" i="5"/>
  <c r="A57" i="5"/>
  <c r="A56" i="5"/>
  <c r="A55" i="5"/>
  <c r="A54" i="5"/>
  <c r="A53" i="5"/>
  <c r="A52" i="5"/>
  <c r="A51" i="5"/>
  <c r="A50" i="5"/>
  <c r="A49" i="5"/>
  <c r="A48" i="5"/>
  <c r="A47" i="5"/>
  <c r="A46" i="5"/>
  <c r="A45" i="5"/>
  <c r="A44" i="5"/>
  <c r="A43"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7" i="5"/>
  <c r="A6" i="5"/>
  <c r="A5" i="5"/>
  <c r="A42" i="5"/>
  <c r="B57" i="6"/>
  <c r="B30" i="6"/>
  <c r="T5" i="3" l="1"/>
  <c r="R5" i="3"/>
  <c r="S5" i="3"/>
  <c r="D245" i="3"/>
  <c r="E245" i="3" s="1"/>
  <c r="D115" i="3"/>
  <c r="E115" i="3" s="1"/>
  <c r="D147" i="3"/>
  <c r="E147" i="3" s="1"/>
  <c r="D154" i="3"/>
  <c r="E154" i="3" s="1"/>
  <c r="D156" i="3"/>
  <c r="E156" i="3" s="1"/>
  <c r="D157" i="3"/>
  <c r="E157" i="3" s="1"/>
  <c r="D158" i="3"/>
  <c r="E158" i="3" s="1"/>
  <c r="D159" i="3"/>
  <c r="E159" i="3" s="1"/>
  <c r="D255" i="3"/>
  <c r="E255" i="3" s="1"/>
  <c r="D221" i="3"/>
  <c r="E221" i="3" s="1"/>
  <c r="D149" i="3"/>
  <c r="E149" i="3" s="1"/>
  <c r="D161" i="3"/>
  <c r="E161" i="3" s="1"/>
  <c r="D26" i="3"/>
  <c r="E26" i="3" s="1"/>
  <c r="D56" i="3"/>
  <c r="E56" i="3" s="1"/>
  <c r="D87" i="3"/>
  <c r="E87" i="3" s="1"/>
  <c r="D176" i="3"/>
  <c r="E176" i="3" s="1"/>
  <c r="D256" i="3"/>
  <c r="E256" i="3" s="1"/>
  <c r="D212" i="3"/>
  <c r="E212" i="3" s="1"/>
  <c r="D198" i="3"/>
  <c r="E198" i="3" s="1"/>
  <c r="D247" i="3"/>
  <c r="E247" i="3" s="1"/>
  <c r="D175" i="3"/>
  <c r="E175" i="3" s="1"/>
  <c r="D233" i="3"/>
  <c r="E233" i="3" s="1"/>
  <c r="B3" i="6"/>
  <c r="B7" i="3" s="1"/>
  <c r="C7" i="3" s="1"/>
  <c r="D7" i="3"/>
  <c r="E7" i="3" s="1"/>
  <c r="B4" i="6"/>
  <c r="B8" i="3" s="1"/>
  <c r="C8" i="3" s="1"/>
  <c r="D8" i="3"/>
  <c r="E8" i="3" s="1"/>
  <c r="B5" i="6"/>
  <c r="D105" i="3"/>
  <c r="E105" i="3" s="1"/>
  <c r="B6" i="6"/>
  <c r="D57" i="3"/>
  <c r="E57" i="3" s="1"/>
  <c r="B7" i="6"/>
  <c r="D5" i="3"/>
  <c r="E5" i="3" s="1"/>
  <c r="B8" i="6"/>
  <c r="D20" i="3"/>
  <c r="E20" i="3" s="1"/>
  <c r="B9" i="6"/>
  <c r="D14" i="3"/>
  <c r="E14" i="3" s="1"/>
  <c r="B10" i="6"/>
  <c r="B9" i="3" s="1"/>
  <c r="C9" i="3" s="1"/>
  <c r="D9" i="3"/>
  <c r="E9" i="3" s="1"/>
  <c r="B11" i="6"/>
  <c r="D10" i="3"/>
  <c r="E10" i="3" s="1"/>
  <c r="B12" i="6"/>
  <c r="D12" i="3"/>
  <c r="E12" i="3" s="1"/>
  <c r="B13" i="6"/>
  <c r="D17" i="3"/>
  <c r="E17" i="3" s="1"/>
  <c r="B14" i="6"/>
  <c r="D18" i="3"/>
  <c r="E18" i="3" s="1"/>
  <c r="B15" i="6"/>
  <c r="D19" i="3"/>
  <c r="E19" i="3" s="1"/>
  <c r="B16" i="6"/>
  <c r="B23" i="3" s="1"/>
  <c r="C23" i="3" s="1"/>
  <c r="D23" i="3"/>
  <c r="E23" i="3" s="1"/>
  <c r="B17" i="6"/>
  <c r="D21" i="3"/>
  <c r="E21" i="3" s="1"/>
  <c r="B18" i="6"/>
  <c r="D25" i="3"/>
  <c r="E25" i="3" s="1"/>
  <c r="B19" i="6"/>
  <c r="D62" i="3"/>
  <c r="E62" i="3" s="1"/>
  <c r="B20" i="6"/>
  <c r="D63" i="3"/>
  <c r="E63" i="3" s="1"/>
  <c r="B21" i="6"/>
  <c r="D94" i="3"/>
  <c r="E94" i="3" s="1"/>
  <c r="B22" i="6"/>
  <c r="D203" i="3"/>
  <c r="E203" i="3" s="1"/>
  <c r="B23" i="6"/>
  <c r="D204" i="3"/>
  <c r="E204" i="3" s="1"/>
  <c r="B24" i="6"/>
  <c r="B25" i="6"/>
  <c r="D27" i="3"/>
  <c r="E27" i="3" s="1"/>
  <c r="B26" i="6"/>
  <c r="D28" i="3"/>
  <c r="E28" i="3" s="1"/>
  <c r="B27" i="6"/>
  <c r="D29" i="3"/>
  <c r="E29" i="3" s="1"/>
  <c r="B28" i="6"/>
  <c r="D30" i="3"/>
  <c r="E30" i="3" s="1"/>
  <c r="B29" i="6"/>
  <c r="D67" i="3"/>
  <c r="E67" i="3" s="1"/>
  <c r="B31" i="6"/>
  <c r="D246" i="3"/>
  <c r="E246" i="3" s="1"/>
  <c r="B32" i="6"/>
  <c r="D84" i="3"/>
  <c r="E84" i="3" s="1"/>
  <c r="B33" i="6"/>
  <c r="B34" i="6"/>
  <c r="D75" i="3"/>
  <c r="E75" i="3" s="1"/>
  <c r="B35" i="6"/>
  <c r="D111" i="3"/>
  <c r="E111" i="3" s="1"/>
  <c r="B36" i="6"/>
  <c r="D76" i="3"/>
  <c r="E76" i="3" s="1"/>
  <c r="B37" i="6"/>
  <c r="D263" i="3"/>
  <c r="E263" i="3" s="1"/>
  <c r="B38" i="6"/>
  <c r="D264" i="3"/>
  <c r="E264" i="3" s="1"/>
  <c r="B39" i="6"/>
  <c r="D70" i="3"/>
  <c r="E70" i="3" s="1"/>
  <c r="B40" i="6"/>
  <c r="D71" i="3"/>
  <c r="E71" i="3" s="1"/>
  <c r="B41" i="6"/>
  <c r="D51" i="3"/>
  <c r="E51" i="3" s="1"/>
  <c r="B42" i="6"/>
  <c r="D112" i="3"/>
  <c r="E112" i="3" s="1"/>
  <c r="B43" i="6"/>
  <c r="D53" i="3"/>
  <c r="E53" i="3" s="1"/>
  <c r="B44" i="6"/>
  <c r="D38" i="3"/>
  <c r="E38" i="3" s="1"/>
  <c r="B45" i="6"/>
  <c r="D39" i="3"/>
  <c r="E39" i="3" s="1"/>
  <c r="B46" i="6"/>
  <c r="D78" i="3"/>
  <c r="E78" i="3" s="1"/>
  <c r="B47" i="6"/>
  <c r="D24" i="3"/>
  <c r="E24" i="3" s="1"/>
  <c r="B48" i="6"/>
  <c r="D44" i="3"/>
  <c r="E44" i="3" s="1"/>
  <c r="B49" i="6"/>
  <c r="D46" i="3"/>
  <c r="E46" i="3" s="1"/>
  <c r="B50" i="6"/>
  <c r="D101" i="3"/>
  <c r="E101" i="3" s="1"/>
  <c r="B51" i="6"/>
  <c r="D48" i="3"/>
  <c r="E48" i="3" s="1"/>
  <c r="B52" i="6"/>
  <c r="D49" i="3"/>
  <c r="E49" i="3" s="1"/>
  <c r="B53" i="6"/>
  <c r="D59" i="3"/>
  <c r="E59" i="3" s="1"/>
  <c r="B54" i="6"/>
  <c r="D60" i="3"/>
  <c r="E60" i="3" s="1"/>
  <c r="B55" i="6"/>
  <c r="D61" i="3"/>
  <c r="E61" i="3" s="1"/>
  <c r="B56" i="6"/>
  <c r="D114" i="3"/>
  <c r="E114" i="3" s="1"/>
  <c r="B58" i="6"/>
  <c r="D123" i="3"/>
  <c r="E123" i="3" s="1"/>
  <c r="B59" i="6"/>
  <c r="D117" i="3"/>
  <c r="E117" i="3" s="1"/>
  <c r="B60" i="6"/>
  <c r="D92" i="3"/>
  <c r="E92" i="3" s="1"/>
  <c r="B61" i="6"/>
  <c r="D65" i="3"/>
  <c r="E65" i="3" s="1"/>
  <c r="B62" i="6"/>
  <c r="D66" i="3"/>
  <c r="E66" i="3" s="1"/>
  <c r="B63" i="6"/>
  <c r="D107" i="3"/>
  <c r="E107" i="3" s="1"/>
  <c r="B64" i="6"/>
  <c r="D15" i="3"/>
  <c r="E15" i="3" s="1"/>
  <c r="B65" i="6"/>
  <c r="D36" i="3"/>
  <c r="E36" i="3" s="1"/>
  <c r="B66" i="6"/>
  <c r="D151" i="3"/>
  <c r="E151" i="3" s="1"/>
  <c r="B67" i="6"/>
  <c r="D271" i="3"/>
  <c r="E271" i="3" s="1"/>
  <c r="B68" i="6"/>
  <c r="D144" i="3"/>
  <c r="E144" i="3" s="1"/>
  <c r="B69" i="6"/>
  <c r="D145" i="3"/>
  <c r="E145" i="3" s="1"/>
  <c r="B70" i="6"/>
  <c r="D109" i="3"/>
  <c r="E109" i="3" s="1"/>
  <c r="B71" i="6"/>
  <c r="D110" i="3"/>
  <c r="E110" i="3" s="1"/>
  <c r="B72" i="6"/>
  <c r="D121" i="3"/>
  <c r="E121" i="3" s="1"/>
  <c r="B73" i="6"/>
  <c r="D118" i="3"/>
  <c r="E118" i="3" s="1"/>
  <c r="B74" i="6"/>
  <c r="D119" i="3"/>
  <c r="E119" i="3" s="1"/>
  <c r="B75" i="6"/>
  <c r="D81" i="3"/>
  <c r="E81" i="3" s="1"/>
  <c r="B76" i="6"/>
  <c r="D42" i="3"/>
  <c r="E42" i="3" s="1"/>
  <c r="B77" i="6"/>
  <c r="D43" i="3"/>
  <c r="E43" i="3" s="1"/>
  <c r="B78" i="6"/>
  <c r="D93" i="3"/>
  <c r="E93" i="3" s="1"/>
  <c r="B79" i="6"/>
  <c r="D86" i="3"/>
  <c r="E86" i="3" s="1"/>
  <c r="B80" i="6"/>
  <c r="B87" i="3" s="1"/>
  <c r="C87" i="3" s="1"/>
  <c r="B81" i="6"/>
  <c r="D88" i="3"/>
  <c r="E88" i="3" s="1"/>
  <c r="B82" i="6"/>
  <c r="D79" i="3"/>
  <c r="E79" i="3" s="1"/>
  <c r="B83" i="6"/>
  <c r="D82" i="3"/>
  <c r="E82" i="3" s="1"/>
  <c r="B84" i="6"/>
  <c r="D152" i="3"/>
  <c r="E152" i="3" s="1"/>
  <c r="B85" i="6"/>
  <c r="D90" i="3"/>
  <c r="E90" i="3" s="1"/>
  <c r="B86" i="6"/>
  <c r="B97" i="3" s="1"/>
  <c r="C97" i="3" s="1"/>
  <c r="D97" i="3"/>
  <c r="E97" i="3" s="1"/>
  <c r="B87" i="6"/>
  <c r="D37" i="3"/>
  <c r="E37" i="3" s="1"/>
  <c r="B88" i="6"/>
  <c r="D40" i="3"/>
  <c r="E40" i="3" s="1"/>
  <c r="B89" i="6"/>
  <c r="D41" i="3"/>
  <c r="E41" i="3" s="1"/>
  <c r="B90" i="6"/>
  <c r="B91" i="6"/>
  <c r="D174" i="3"/>
  <c r="E174" i="3" s="1"/>
  <c r="B92" i="6"/>
  <c r="D181" i="3"/>
  <c r="E181" i="3" s="1"/>
  <c r="B93" i="6"/>
  <c r="D168" i="3"/>
  <c r="E168" i="3" s="1"/>
  <c r="B94" i="6"/>
  <c r="B95" i="6"/>
  <c r="D167" i="3"/>
  <c r="E167" i="3" s="1"/>
  <c r="B96" i="6"/>
  <c r="D177" i="3"/>
  <c r="E177" i="3" s="1"/>
  <c r="B97" i="6"/>
  <c r="D171" i="3"/>
  <c r="E171" i="3" s="1"/>
  <c r="B98" i="6"/>
  <c r="D179" i="3"/>
  <c r="E179" i="3" s="1"/>
  <c r="B99" i="6"/>
  <c r="D170" i="3"/>
  <c r="E170" i="3" s="1"/>
  <c r="B100" i="6"/>
  <c r="D172" i="3"/>
  <c r="E172" i="3" s="1"/>
  <c r="B101" i="6"/>
  <c r="D183" i="3"/>
  <c r="E183" i="3" s="1"/>
  <c r="B102" i="6"/>
  <c r="D103" i="3"/>
  <c r="E103" i="3" s="1"/>
  <c r="B103" i="6"/>
  <c r="D214" i="3"/>
  <c r="E214" i="3" s="1"/>
  <c r="B104" i="6"/>
  <c r="B105" i="6"/>
  <c r="D135" i="3"/>
  <c r="E135" i="3" s="1"/>
  <c r="B106" i="6"/>
  <c r="D185" i="3"/>
  <c r="E185" i="3" s="1"/>
  <c r="B107" i="6"/>
  <c r="D186" i="3"/>
  <c r="E186" i="3" s="1"/>
  <c r="B108" i="6"/>
  <c r="D187" i="3"/>
  <c r="E187" i="3" s="1"/>
  <c r="B109" i="6"/>
  <c r="D188" i="3"/>
  <c r="E188" i="3" s="1"/>
  <c r="B110" i="6"/>
  <c r="D189" i="3"/>
  <c r="E189" i="3" s="1"/>
  <c r="B111" i="6"/>
  <c r="D190" i="3"/>
  <c r="E190" i="3" s="1"/>
  <c r="B112" i="6"/>
  <c r="B113" i="6"/>
  <c r="D206" i="3"/>
  <c r="E206" i="3" s="1"/>
  <c r="B114" i="6"/>
  <c r="D208" i="3"/>
  <c r="E208" i="3" s="1"/>
  <c r="B115" i="6"/>
  <c r="D192" i="3"/>
  <c r="E192" i="3" s="1"/>
  <c r="B116" i="6"/>
  <c r="D193" i="3"/>
  <c r="E193" i="3" s="1"/>
  <c r="B117" i="6"/>
  <c r="D194" i="3"/>
  <c r="E194" i="3" s="1"/>
  <c r="B118" i="6"/>
  <c r="D195" i="3"/>
  <c r="E195" i="3" s="1"/>
  <c r="B119" i="6"/>
  <c r="D196" i="3"/>
  <c r="E196" i="3" s="1"/>
  <c r="B120" i="6"/>
  <c r="B121" i="6"/>
  <c r="D209" i="3"/>
  <c r="E209" i="3" s="1"/>
  <c r="B122" i="6"/>
  <c r="D73" i="3"/>
  <c r="E73" i="3" s="1"/>
  <c r="B123" i="6"/>
  <c r="D244" i="3"/>
  <c r="E244" i="3" s="1"/>
  <c r="B124" i="6"/>
  <c r="D95" i="3"/>
  <c r="E95" i="3" s="1"/>
  <c r="B125" i="6"/>
  <c r="D265" i="3"/>
  <c r="E265" i="3" s="1"/>
  <c r="B126" i="6"/>
  <c r="D210" i="3"/>
  <c r="E210" i="3" s="1"/>
  <c r="B127" i="6"/>
  <c r="D200" i="3"/>
  <c r="E200" i="3" s="1"/>
  <c r="B128" i="6"/>
  <c r="D201" i="3"/>
  <c r="E201" i="3" s="1"/>
  <c r="B129" i="6"/>
  <c r="D231" i="3"/>
  <c r="E231" i="3" s="1"/>
  <c r="B130" i="6"/>
  <c r="D227" i="3"/>
  <c r="E227" i="3" s="1"/>
  <c r="B131" i="6"/>
  <c r="D230" i="3"/>
  <c r="E230" i="3" s="1"/>
  <c r="B132" i="6"/>
  <c r="B133" i="6"/>
  <c r="D238" i="3"/>
  <c r="E238" i="3" s="1"/>
  <c r="B134" i="6"/>
  <c r="D239" i="3"/>
  <c r="E239" i="3" s="1"/>
  <c r="B135" i="6"/>
  <c r="D240" i="3"/>
  <c r="E240" i="3" s="1"/>
  <c r="B136" i="6"/>
  <c r="D243" i="3"/>
  <c r="E243" i="3" s="1"/>
  <c r="B137" i="6"/>
  <c r="D248" i="3"/>
  <c r="E248" i="3" s="1"/>
  <c r="B138" i="6"/>
  <c r="D249" i="3"/>
  <c r="E249" i="3" s="1"/>
  <c r="B139" i="6"/>
  <c r="D250" i="3"/>
  <c r="E250" i="3" s="1"/>
  <c r="B140" i="6"/>
  <c r="D251" i="3"/>
  <c r="E251" i="3" s="1"/>
  <c r="B141" i="6"/>
  <c r="D241" i="3"/>
  <c r="E241" i="3" s="1"/>
  <c r="B142" i="6"/>
  <c r="D242" i="3"/>
  <c r="E242" i="3" s="1"/>
  <c r="B143" i="6"/>
  <c r="D134" i="3"/>
  <c r="E134" i="3" s="1"/>
  <c r="B144" i="6"/>
  <c r="D130" i="3"/>
  <c r="E130" i="3" s="1"/>
  <c r="B145" i="6"/>
  <c r="D133" i="3"/>
  <c r="E133" i="3" s="1"/>
  <c r="B146" i="6"/>
  <c r="B147" i="6"/>
  <c r="B148" i="6"/>
  <c r="B149" i="6"/>
  <c r="B150" i="6"/>
  <c r="D226" i="3"/>
  <c r="E226" i="3" s="1"/>
  <c r="B151" i="6"/>
  <c r="D228" i="3"/>
  <c r="E228" i="3" s="1"/>
  <c r="B152" i="6"/>
  <c r="D229" i="3"/>
  <c r="E229" i="3" s="1"/>
  <c r="B153" i="6"/>
  <c r="D269" i="3"/>
  <c r="E269" i="3" s="1"/>
  <c r="B154" i="6"/>
  <c r="D267" i="3"/>
  <c r="E267" i="3" s="1"/>
  <c r="B155" i="6"/>
  <c r="B156" i="6"/>
  <c r="B157" i="6"/>
  <c r="B158" i="6"/>
  <c r="D253" i="3"/>
  <c r="E253" i="3" s="1"/>
  <c r="B159" i="6"/>
  <c r="D236" i="3"/>
  <c r="E236" i="3" s="1"/>
  <c r="B160" i="6"/>
  <c r="D259" i="3"/>
  <c r="E259" i="3" s="1"/>
  <c r="B161" i="6"/>
  <c r="D260" i="3"/>
  <c r="E260" i="3" s="1"/>
  <c r="B162" i="6"/>
  <c r="D216" i="3"/>
  <c r="E216" i="3" s="1"/>
  <c r="B163" i="6"/>
  <c r="D218" i="3"/>
  <c r="E218" i="3" s="1"/>
  <c r="B164" i="6"/>
  <c r="D219" i="3"/>
  <c r="E219" i="3" s="1"/>
  <c r="B165" i="6"/>
  <c r="D125" i="3"/>
  <c r="E125" i="3" s="1"/>
  <c r="B166" i="6"/>
  <c r="D254" i="3"/>
  <c r="E254" i="3" s="1"/>
  <c r="B167" i="6"/>
  <c r="D163" i="3"/>
  <c r="E163" i="3" s="1"/>
  <c r="B168" i="6"/>
  <c r="D165" i="3"/>
  <c r="E165" i="3" s="1"/>
  <c r="B169" i="6"/>
  <c r="D166" i="3"/>
  <c r="E166" i="3" s="1"/>
  <c r="B170" i="6"/>
  <c r="D257" i="3"/>
  <c r="E257" i="3" s="1"/>
  <c r="B171" i="6"/>
  <c r="D258" i="3"/>
  <c r="E258" i="3" s="1"/>
  <c r="B172" i="6"/>
  <c r="D235" i="3"/>
  <c r="E235" i="3" s="1"/>
  <c r="B173" i="6"/>
  <c r="D136" i="3"/>
  <c r="E136" i="3" s="1"/>
  <c r="B174" i="6"/>
  <c r="D223" i="3"/>
  <c r="E223" i="3" s="1"/>
  <c r="B175" i="6"/>
  <c r="D224" i="3"/>
  <c r="E224" i="3" s="1"/>
  <c r="B176" i="6"/>
  <c r="D225" i="3"/>
  <c r="E225" i="3" s="1"/>
  <c r="B177" i="6"/>
  <c r="D261" i="3"/>
  <c r="E261" i="3" s="1"/>
  <c r="B178" i="6"/>
  <c r="B234" i="3" s="1"/>
  <c r="C234" i="3" s="1"/>
  <c r="D234" i="3"/>
  <c r="E234" i="3" s="1"/>
  <c r="B179" i="6"/>
  <c r="B140" i="3" s="1"/>
  <c r="C140" i="3" s="1"/>
  <c r="D140" i="3"/>
  <c r="E140" i="3" s="1"/>
  <c r="B180" i="6"/>
  <c r="D138" i="3"/>
  <c r="E138" i="3" s="1"/>
  <c r="B181" i="6"/>
  <c r="D142" i="3"/>
  <c r="E142" i="3" s="1"/>
  <c r="B182" i="6"/>
  <c r="D31" i="3"/>
  <c r="E31" i="3" s="1"/>
  <c r="B183" i="6"/>
  <c r="D32" i="3"/>
  <c r="E32" i="3" s="1"/>
  <c r="B184" i="6"/>
  <c r="D33" i="3"/>
  <c r="E33" i="3" s="1"/>
  <c r="B185" i="6"/>
  <c r="B34" i="3" s="1"/>
  <c r="C34" i="3" s="1"/>
  <c r="D34" i="3"/>
  <c r="E34" i="3" s="1"/>
  <c r="B186" i="6"/>
  <c r="B89" i="3" s="1"/>
  <c r="C89" i="3" s="1"/>
  <c r="D89" i="3"/>
  <c r="E89" i="3" s="1"/>
  <c r="B187" i="6"/>
  <c r="D99" i="3"/>
  <c r="E99" i="3" s="1"/>
  <c r="B188" i="6"/>
  <c r="D69" i="3"/>
  <c r="E69" i="3" s="1"/>
  <c r="B189" i="6"/>
  <c r="B190" i="6"/>
  <c r="B191" i="6"/>
  <c r="D126" i="3"/>
  <c r="E126" i="3" s="1"/>
  <c r="B192" i="6"/>
  <c r="D127" i="3"/>
  <c r="E127" i="3" s="1"/>
  <c r="B193" i="6"/>
  <c r="D128" i="3"/>
  <c r="E128" i="3" s="1"/>
  <c r="B194" i="6"/>
  <c r="D129" i="3"/>
  <c r="E129" i="3" s="1"/>
  <c r="B195" i="6"/>
  <c r="D131" i="3"/>
  <c r="E131" i="3" s="1"/>
  <c r="B196" i="6"/>
  <c r="D132" i="3"/>
  <c r="E132" i="3" s="1"/>
  <c r="B197" i="6"/>
  <c r="B198" i="6"/>
  <c r="D54" i="3"/>
  <c r="E54" i="3" s="1"/>
  <c r="B2" i="6"/>
  <c r="S6" i="3" l="1"/>
  <c r="S273" i="3" s="1"/>
  <c r="R6" i="3"/>
  <c r="R273" i="3" s="1"/>
  <c r="T6" i="3"/>
  <c r="T273" i="3" s="1"/>
  <c r="U5" i="3"/>
  <c r="B31" i="3"/>
  <c r="C31" i="3" s="1"/>
  <c r="B166" i="3"/>
  <c r="C166" i="3" s="1"/>
  <c r="B39" i="3"/>
  <c r="C39" i="3" s="1"/>
  <c r="B233" i="3"/>
  <c r="C233" i="3" s="1"/>
  <c r="B165" i="3"/>
  <c r="C165" i="3" s="1"/>
  <c r="B259" i="3"/>
  <c r="C259" i="3" s="1"/>
  <c r="B99" i="3"/>
  <c r="C99" i="3" s="1"/>
  <c r="B32" i="3"/>
  <c r="C32" i="3" s="1"/>
  <c r="B40" i="3"/>
  <c r="C40" i="3" s="1"/>
  <c r="B54" i="3"/>
  <c r="C54" i="3" s="1"/>
  <c r="B37" i="3"/>
  <c r="C37" i="3" s="1"/>
  <c r="B190" i="3"/>
  <c r="C190" i="3" s="1"/>
  <c r="B186" i="3"/>
  <c r="C186" i="3" s="1"/>
  <c r="B60" i="3"/>
  <c r="C60" i="3" s="1"/>
  <c r="B258" i="3"/>
  <c r="C258" i="3" s="1"/>
  <c r="B42" i="3"/>
  <c r="C42" i="3" s="1"/>
  <c r="B61" i="3"/>
  <c r="C61" i="3" s="1"/>
  <c r="B260" i="3"/>
  <c r="C260" i="3" s="1"/>
  <c r="B231" i="3"/>
  <c r="C231" i="3" s="1"/>
  <c r="B209" i="3"/>
  <c r="C209" i="3" s="1"/>
  <c r="B187" i="3"/>
  <c r="C187" i="3" s="1"/>
  <c r="B174" i="3"/>
  <c r="C174" i="3" s="1"/>
  <c r="B93" i="3"/>
  <c r="C93" i="3" s="1"/>
  <c r="B51" i="3"/>
  <c r="C51" i="3" s="1"/>
  <c r="B241" i="3"/>
  <c r="C241" i="3" s="1"/>
  <c r="B79" i="3"/>
  <c r="C79" i="3" s="1"/>
  <c r="B29" i="3"/>
  <c r="C29" i="3" s="1"/>
  <c r="B247" i="3"/>
  <c r="C247" i="3" s="1"/>
  <c r="B201" i="3"/>
  <c r="C201" i="3" s="1"/>
  <c r="B95" i="3"/>
  <c r="C95" i="3" s="1"/>
  <c r="B176" i="3"/>
  <c r="C176" i="3" s="1"/>
  <c r="B43" i="3"/>
  <c r="C43" i="3" s="1"/>
  <c r="B65" i="3"/>
  <c r="C65" i="3" s="1"/>
  <c r="B49" i="3"/>
  <c r="C49" i="3" s="1"/>
  <c r="B44" i="3"/>
  <c r="C44" i="3" s="1"/>
  <c r="B71" i="3"/>
  <c r="C71" i="3" s="1"/>
  <c r="B203" i="3"/>
  <c r="C203" i="3" s="1"/>
  <c r="B25" i="3"/>
  <c r="C25" i="3" s="1"/>
  <c r="B18" i="3"/>
  <c r="C18" i="3" s="1"/>
  <c r="B57" i="3"/>
  <c r="C57" i="3" s="1"/>
  <c r="B70" i="3"/>
  <c r="C70" i="3" s="1"/>
  <c r="B152" i="3"/>
  <c r="C152" i="3" s="1"/>
  <c r="B223" i="3"/>
  <c r="C223" i="3" s="1"/>
  <c r="B257" i="3"/>
  <c r="C257" i="3" s="1"/>
  <c r="B254" i="3"/>
  <c r="C254" i="3" s="1"/>
  <c r="B216" i="3"/>
  <c r="C216" i="3" s="1"/>
  <c r="B188" i="3"/>
  <c r="C188" i="3" s="1"/>
  <c r="B101" i="3"/>
  <c r="C101" i="3" s="1"/>
  <c r="B267" i="3"/>
  <c r="C267" i="3" s="1"/>
  <c r="B226" i="3"/>
  <c r="C226" i="3" s="1"/>
  <c r="B242" i="3"/>
  <c r="C242" i="3" s="1"/>
  <c r="B249" i="3"/>
  <c r="C249" i="3" s="1"/>
  <c r="B239" i="3"/>
  <c r="C239" i="3" s="1"/>
  <c r="B256" i="3"/>
  <c r="C256" i="3" s="1"/>
  <c r="B172" i="3"/>
  <c r="C172" i="3" s="1"/>
  <c r="B86" i="3"/>
  <c r="C86" i="3" s="1"/>
  <c r="B107" i="3"/>
  <c r="C107" i="3" s="1"/>
  <c r="B117" i="3"/>
  <c r="C117" i="3" s="1"/>
  <c r="B78" i="3"/>
  <c r="C78" i="3" s="1"/>
  <c r="B112" i="3"/>
  <c r="C112" i="3" s="1"/>
  <c r="B12" i="3"/>
  <c r="C12" i="3" s="1"/>
  <c r="B20" i="3"/>
  <c r="C20" i="3" s="1"/>
  <c r="B265" i="3"/>
  <c r="C265" i="3" s="1"/>
  <c r="B212" i="3"/>
  <c r="C212" i="3" s="1"/>
  <c r="B82" i="3"/>
  <c r="C82" i="3" s="1"/>
  <c r="B56" i="3"/>
  <c r="C56" i="3" s="1"/>
  <c r="B30" i="3"/>
  <c r="C30" i="3" s="1"/>
  <c r="B269" i="3"/>
  <c r="C269" i="3" s="1"/>
  <c r="B133" i="3"/>
  <c r="C133" i="3" s="1"/>
  <c r="B248" i="3"/>
  <c r="C248" i="3" s="1"/>
  <c r="B238" i="3"/>
  <c r="C238" i="3" s="1"/>
  <c r="B198" i="3"/>
  <c r="C198" i="3" s="1"/>
  <c r="B204" i="3"/>
  <c r="C204" i="3" s="1"/>
  <c r="B19" i="3"/>
  <c r="C19" i="3" s="1"/>
  <c r="B10" i="3"/>
  <c r="C10" i="3" s="1"/>
  <c r="B5" i="3"/>
  <c r="C5" i="3" s="1"/>
  <c r="B84" i="3"/>
  <c r="C84" i="3" s="1"/>
  <c r="B224" i="3"/>
  <c r="C224" i="3" s="1"/>
  <c r="B15" i="3"/>
  <c r="C15" i="3" s="1"/>
  <c r="B48" i="3"/>
  <c r="C48" i="3" s="1"/>
  <c r="B24" i="3"/>
  <c r="C24" i="3" s="1"/>
  <c r="B149" i="3"/>
  <c r="C149" i="3" s="1"/>
  <c r="B261" i="3"/>
  <c r="C261" i="3" s="1"/>
  <c r="B136" i="3"/>
  <c r="C136" i="3" s="1"/>
  <c r="B125" i="3"/>
  <c r="C125" i="3" s="1"/>
  <c r="B193" i="3"/>
  <c r="C193" i="3" s="1"/>
  <c r="B214" i="3"/>
  <c r="C214" i="3" s="1"/>
  <c r="B170" i="3"/>
  <c r="C170" i="3" s="1"/>
  <c r="B167" i="3"/>
  <c r="C167" i="3" s="1"/>
  <c r="B119" i="3"/>
  <c r="C119" i="3" s="1"/>
  <c r="B109" i="3"/>
  <c r="C109" i="3" s="1"/>
  <c r="B151" i="3"/>
  <c r="C151" i="3" s="1"/>
  <c r="B66" i="3"/>
  <c r="C66" i="3" s="1"/>
  <c r="B123" i="3"/>
  <c r="C123" i="3" s="1"/>
  <c r="B59" i="3"/>
  <c r="C59" i="3" s="1"/>
  <c r="B46" i="3"/>
  <c r="C46" i="3" s="1"/>
  <c r="B263" i="3"/>
  <c r="C263" i="3" s="1"/>
  <c r="B245" i="3"/>
  <c r="C245" i="3" s="1"/>
  <c r="B62" i="3"/>
  <c r="C62" i="3" s="1"/>
  <c r="B161" i="3"/>
  <c r="C161" i="3" s="1"/>
  <c r="B128" i="3"/>
  <c r="C128" i="3" s="1"/>
  <c r="B157" i="3"/>
  <c r="C157" i="3" s="1"/>
  <c r="B69" i="3"/>
  <c r="C69" i="3" s="1"/>
  <c r="B255" i="3"/>
  <c r="C255" i="3" s="1"/>
  <c r="B33" i="3"/>
  <c r="C33" i="3" s="1"/>
  <c r="B138" i="3"/>
  <c r="C138" i="3" s="1"/>
  <c r="B225" i="3"/>
  <c r="C225" i="3" s="1"/>
  <c r="B235" i="3"/>
  <c r="C235" i="3" s="1"/>
  <c r="B219" i="3"/>
  <c r="C219" i="3" s="1"/>
  <c r="B229" i="3"/>
  <c r="C229" i="3" s="1"/>
  <c r="B130" i="3"/>
  <c r="C130" i="3" s="1"/>
  <c r="B251" i="3"/>
  <c r="C251" i="3" s="1"/>
  <c r="B243" i="3"/>
  <c r="C243" i="3" s="1"/>
  <c r="B196" i="3"/>
  <c r="C196" i="3" s="1"/>
  <c r="B192" i="3"/>
  <c r="C192" i="3" s="1"/>
  <c r="B103" i="3"/>
  <c r="C103" i="3" s="1"/>
  <c r="B179" i="3"/>
  <c r="C179" i="3" s="1"/>
  <c r="B118" i="3"/>
  <c r="C118" i="3" s="1"/>
  <c r="B145" i="3"/>
  <c r="C145" i="3" s="1"/>
  <c r="B36" i="3"/>
  <c r="C36" i="3" s="1"/>
  <c r="B114" i="3"/>
  <c r="C114" i="3" s="1"/>
  <c r="B38" i="3"/>
  <c r="C38" i="3" s="1"/>
  <c r="B76" i="3"/>
  <c r="C76" i="3" s="1"/>
  <c r="B129" i="3"/>
  <c r="C129" i="3" s="1"/>
  <c r="B158" i="3"/>
  <c r="C158" i="3" s="1"/>
  <c r="B132" i="3"/>
  <c r="C132" i="3" s="1"/>
  <c r="B221" i="3"/>
  <c r="C221" i="3" s="1"/>
  <c r="B127" i="3"/>
  <c r="C127" i="3" s="1"/>
  <c r="B156" i="3"/>
  <c r="C156" i="3" s="1"/>
  <c r="B230" i="3"/>
  <c r="C230" i="3" s="1"/>
  <c r="B200" i="3"/>
  <c r="C200" i="3" s="1"/>
  <c r="B244" i="3"/>
  <c r="C244" i="3" s="1"/>
  <c r="B189" i="3"/>
  <c r="C189" i="3" s="1"/>
  <c r="B185" i="3"/>
  <c r="C185" i="3" s="1"/>
  <c r="B168" i="3"/>
  <c r="C168" i="3" s="1"/>
  <c r="B41" i="3"/>
  <c r="C41" i="3" s="1"/>
  <c r="B90" i="3"/>
  <c r="C90" i="3" s="1"/>
  <c r="B88" i="3"/>
  <c r="C88" i="3" s="1"/>
  <c r="B246" i="3"/>
  <c r="C246" i="3" s="1"/>
  <c r="B28" i="3"/>
  <c r="C28" i="3" s="1"/>
  <c r="B163" i="3"/>
  <c r="C163" i="3" s="1"/>
  <c r="B218" i="3"/>
  <c r="C218" i="3" s="1"/>
  <c r="B236" i="3"/>
  <c r="C236" i="3" s="1"/>
  <c r="B228" i="3"/>
  <c r="C228" i="3" s="1"/>
  <c r="B134" i="3"/>
  <c r="C134" i="3" s="1"/>
  <c r="B250" i="3"/>
  <c r="C250" i="3" s="1"/>
  <c r="B240" i="3"/>
  <c r="C240" i="3" s="1"/>
  <c r="B195" i="3"/>
  <c r="C195" i="3" s="1"/>
  <c r="B208" i="3"/>
  <c r="C208" i="3" s="1"/>
  <c r="B183" i="3"/>
  <c r="C183" i="3" s="1"/>
  <c r="B171" i="3"/>
  <c r="C171" i="3" s="1"/>
  <c r="B121" i="3"/>
  <c r="C121" i="3" s="1"/>
  <c r="B144" i="3"/>
  <c r="C144" i="3" s="1"/>
  <c r="B92" i="3"/>
  <c r="C92" i="3" s="1"/>
  <c r="B53" i="3"/>
  <c r="C53" i="3" s="1"/>
  <c r="B111" i="3"/>
  <c r="C111" i="3" s="1"/>
  <c r="B94" i="3"/>
  <c r="C94" i="3" s="1"/>
  <c r="B21" i="3"/>
  <c r="C21" i="3" s="1"/>
  <c r="B17" i="3"/>
  <c r="C17" i="3" s="1"/>
  <c r="B14" i="3"/>
  <c r="C14" i="3" s="1"/>
  <c r="B105" i="3"/>
  <c r="C105" i="3" s="1"/>
  <c r="B142" i="3"/>
  <c r="C142" i="3" s="1"/>
  <c r="B131" i="3"/>
  <c r="C131" i="3" s="1"/>
  <c r="B159" i="3"/>
  <c r="C159" i="3" s="1"/>
  <c r="B126" i="3"/>
  <c r="C126" i="3" s="1"/>
  <c r="B154" i="3"/>
  <c r="C154" i="3" s="1"/>
  <c r="B227" i="3"/>
  <c r="C227" i="3" s="1"/>
  <c r="B210" i="3"/>
  <c r="C210" i="3" s="1"/>
  <c r="B73" i="3"/>
  <c r="C73" i="3" s="1"/>
  <c r="B135" i="3"/>
  <c r="C135" i="3" s="1"/>
  <c r="B181" i="3"/>
  <c r="C181" i="3" s="1"/>
  <c r="B67" i="3"/>
  <c r="C67" i="3" s="1"/>
  <c r="B27" i="3"/>
  <c r="C27" i="3" s="1"/>
  <c r="B175" i="3"/>
  <c r="C175" i="3" s="1"/>
  <c r="B147" i="3"/>
  <c r="C147" i="3" s="1"/>
  <c r="B253" i="3"/>
  <c r="C253" i="3" s="1"/>
  <c r="B194" i="3"/>
  <c r="C194" i="3" s="1"/>
  <c r="B206" i="3"/>
  <c r="C206" i="3" s="1"/>
  <c r="B177" i="3"/>
  <c r="C177" i="3" s="1"/>
  <c r="B81" i="3"/>
  <c r="C81" i="3" s="1"/>
  <c r="B110" i="3"/>
  <c r="C110" i="3" s="1"/>
  <c r="B271" i="3"/>
  <c r="C271" i="3" s="1"/>
  <c r="B264" i="3"/>
  <c r="C264" i="3" s="1"/>
  <c r="B75" i="3"/>
  <c r="C75" i="3" s="1"/>
  <c r="B26" i="3"/>
  <c r="C26" i="3" s="1"/>
  <c r="B63" i="3"/>
  <c r="C63" i="3" s="1"/>
  <c r="B115" i="3"/>
  <c r="C115" i="3" s="1"/>
  <c r="U6" i="3" l="1"/>
  <c r="U273" i="3" s="1"/>
</calcChain>
</file>

<file path=xl/sharedStrings.xml><?xml version="1.0" encoding="utf-8"?>
<sst xmlns="http://schemas.openxmlformats.org/spreadsheetml/2006/main" count="2483" uniqueCount="775">
  <si>
    <t>Participant</t>
  </si>
  <si>
    <t>Identifier</t>
  </si>
  <si>
    <t>Location (MPID)</t>
  </si>
  <si>
    <t>UNCA</t>
  </si>
  <si>
    <t>0000001511</t>
  </si>
  <si>
    <t>0000006711</t>
  </si>
  <si>
    <t>0000022911</t>
  </si>
  <si>
    <t>0000025611</t>
  </si>
  <si>
    <t>0000027711</t>
  </si>
  <si>
    <t>0000034911</t>
  </si>
  <si>
    <t>0000038511</t>
  </si>
  <si>
    <t>0000039611</t>
  </si>
  <si>
    <t>0000045411</t>
  </si>
  <si>
    <t>0000065911</t>
  </si>
  <si>
    <t>0000089511</t>
  </si>
  <si>
    <t>APL</t>
  </si>
  <si>
    <t>311S033N</t>
  </si>
  <si>
    <t>321S009N</t>
  </si>
  <si>
    <t>325S009N</t>
  </si>
  <si>
    <t>372S025N</t>
  </si>
  <si>
    <t>APC</t>
  </si>
  <si>
    <t>ABCP</t>
  </si>
  <si>
    <t>BCHIMP</t>
  </si>
  <si>
    <t>APF</t>
  </si>
  <si>
    <t>AFG1TX</t>
  </si>
  <si>
    <t>EEC</t>
  </si>
  <si>
    <t>AKE1</t>
  </si>
  <si>
    <t>ANC</t>
  </si>
  <si>
    <t>ANC1</t>
  </si>
  <si>
    <t>APXB</t>
  </si>
  <si>
    <t>BCHEXP</t>
  </si>
  <si>
    <t>VQW</t>
  </si>
  <si>
    <t>ARD1</t>
  </si>
  <si>
    <t>TAU</t>
  </si>
  <si>
    <t>BAR</t>
  </si>
  <si>
    <t>TCN</t>
  </si>
  <si>
    <t>BCR2</t>
  </si>
  <si>
    <t>BCRK</t>
  </si>
  <si>
    <t>BIG</t>
  </si>
  <si>
    <t>BPW</t>
  </si>
  <si>
    <t>ALPL</t>
  </si>
  <si>
    <t>BR3</t>
  </si>
  <si>
    <t>BR4</t>
  </si>
  <si>
    <t>BALP</t>
  </si>
  <si>
    <t>BR5</t>
  </si>
  <si>
    <t>ENMP</t>
  </si>
  <si>
    <t>BRA</t>
  </si>
  <si>
    <t>BSRW</t>
  </si>
  <si>
    <t>BSR1</t>
  </si>
  <si>
    <t>BTR1</t>
  </si>
  <si>
    <t>CAS</t>
  </si>
  <si>
    <t>CAEC</t>
  </si>
  <si>
    <t>CES1</t>
  </si>
  <si>
    <t>CES1/CES2</t>
  </si>
  <si>
    <t>CES2</t>
  </si>
  <si>
    <t>ICPL</t>
  </si>
  <si>
    <t>CHIN</t>
  </si>
  <si>
    <t>ENC2</t>
  </si>
  <si>
    <t>CL01</t>
  </si>
  <si>
    <t>CMH</t>
  </si>
  <si>
    <t>CMH1</t>
  </si>
  <si>
    <t>CNRL</t>
  </si>
  <si>
    <t>CNR5</t>
  </si>
  <si>
    <t>CR1</t>
  </si>
  <si>
    <t>CRE3</t>
  </si>
  <si>
    <t>CRR</t>
  </si>
  <si>
    <t>CRR1</t>
  </si>
  <si>
    <t>EGPI</t>
  </si>
  <si>
    <t>CRS1</t>
  </si>
  <si>
    <t>CRS2</t>
  </si>
  <si>
    <t>CRS3</t>
  </si>
  <si>
    <t>CWPI</t>
  </si>
  <si>
    <t>CRWD</t>
  </si>
  <si>
    <t>CAWP</t>
  </si>
  <si>
    <t>CWBC</t>
  </si>
  <si>
    <t>CWMT</t>
  </si>
  <si>
    <t>120SIMP</t>
  </si>
  <si>
    <t>CWSK</t>
  </si>
  <si>
    <t>SPCIMP</t>
  </si>
  <si>
    <t>CWXB</t>
  </si>
  <si>
    <t>CWXS</t>
  </si>
  <si>
    <t>SPCEXP</t>
  </si>
  <si>
    <t>DAIS</t>
  </si>
  <si>
    <t>DAI1</t>
  </si>
  <si>
    <t>DOW</t>
  </si>
  <si>
    <t>DOWGEN15M</t>
  </si>
  <si>
    <t>BOWA</t>
  </si>
  <si>
    <t>DRW1</t>
  </si>
  <si>
    <t>ERPS</t>
  </si>
  <si>
    <t>EAGL</t>
  </si>
  <si>
    <t>ENCV</t>
  </si>
  <si>
    <t>EC01</t>
  </si>
  <si>
    <t>EC04</t>
  </si>
  <si>
    <t>ENCR</t>
  </si>
  <si>
    <t>ECBC</t>
  </si>
  <si>
    <t>ECMT</t>
  </si>
  <si>
    <t>ECSK</t>
  </si>
  <si>
    <t>EEMI</t>
  </si>
  <si>
    <t>EEBC</t>
  </si>
  <si>
    <t>EEXB</t>
  </si>
  <si>
    <t>EGCP</t>
  </si>
  <si>
    <t>EGC1</t>
  </si>
  <si>
    <t>EMXB</t>
  </si>
  <si>
    <t>ECLP</t>
  </si>
  <si>
    <t>ENC1</t>
  </si>
  <si>
    <t>ENC3</t>
  </si>
  <si>
    <t>TCES</t>
  </si>
  <si>
    <t>ESBC</t>
  </si>
  <si>
    <t>ESMT</t>
  </si>
  <si>
    <t>ESXB</t>
  </si>
  <si>
    <t>PWX</t>
  </si>
  <si>
    <t>FNG1</t>
  </si>
  <si>
    <t>GHO</t>
  </si>
  <si>
    <t>CPW</t>
  </si>
  <si>
    <t>GN1</t>
  </si>
  <si>
    <t>GN2</t>
  </si>
  <si>
    <t>EPDG</t>
  </si>
  <si>
    <t>GN3</t>
  </si>
  <si>
    <t>CFPL</t>
  </si>
  <si>
    <t>GPEC</t>
  </si>
  <si>
    <t>TAC3</t>
  </si>
  <si>
    <t>GWW1</t>
  </si>
  <si>
    <t>HWP</t>
  </si>
  <si>
    <t>HAL1</t>
  </si>
  <si>
    <t>MPLP</t>
  </si>
  <si>
    <t>HRM</t>
  </si>
  <si>
    <t>HSH</t>
  </si>
  <si>
    <t>IEW1</t>
  </si>
  <si>
    <t>IEW2</t>
  </si>
  <si>
    <t>INT</t>
  </si>
  <si>
    <t>ESSO</t>
  </si>
  <si>
    <t>IOR1</t>
  </si>
  <si>
    <t>IOR3</t>
  </si>
  <si>
    <t>IORV</t>
  </si>
  <si>
    <t>KAN</t>
  </si>
  <si>
    <t>KH1</t>
  </si>
  <si>
    <t>KH2</t>
  </si>
  <si>
    <t>TAKH</t>
  </si>
  <si>
    <t>KH3</t>
  </si>
  <si>
    <t>KHW</t>
  </si>
  <si>
    <t>KHW1</t>
  </si>
  <si>
    <t>MANH</t>
  </si>
  <si>
    <t>MASK</t>
  </si>
  <si>
    <t>MEGE</t>
  </si>
  <si>
    <t>MEG1</t>
  </si>
  <si>
    <t>MAGE</t>
  </si>
  <si>
    <t>MGXB</t>
  </si>
  <si>
    <t>SCE</t>
  </si>
  <si>
    <t>MKR1</t>
  </si>
  <si>
    <t>MKRC</t>
  </si>
  <si>
    <t>MSCG</t>
  </si>
  <si>
    <t>MOBC</t>
  </si>
  <si>
    <t>MOMT</t>
  </si>
  <si>
    <t>MOXB</t>
  </si>
  <si>
    <t>MOXS</t>
  </si>
  <si>
    <t>GPWF</t>
  </si>
  <si>
    <t>NEP1</t>
  </si>
  <si>
    <t>APNC</t>
  </si>
  <si>
    <t>NOVAGEN15M</t>
  </si>
  <si>
    <t>NPC</t>
  </si>
  <si>
    <t>NPC1</t>
  </si>
  <si>
    <t>GPI</t>
  </si>
  <si>
    <t>NPP1</t>
  </si>
  <si>
    <t>NRG</t>
  </si>
  <si>
    <t>NRG3</t>
  </si>
  <si>
    <t>NXI</t>
  </si>
  <si>
    <t>NX01</t>
  </si>
  <si>
    <t>NX02</t>
  </si>
  <si>
    <t>CUPC</t>
  </si>
  <si>
    <t>OMRH</t>
  </si>
  <si>
    <t>OWFL</t>
  </si>
  <si>
    <t>OWF1</t>
  </si>
  <si>
    <t>PH1</t>
  </si>
  <si>
    <t>PKNE</t>
  </si>
  <si>
    <t>POC</t>
  </si>
  <si>
    <t>ACRL</t>
  </si>
  <si>
    <t>PR1</t>
  </si>
  <si>
    <t>PW20</t>
  </si>
  <si>
    <t>PWBC</t>
  </si>
  <si>
    <t>RB5</t>
  </si>
  <si>
    <t>REMC</t>
  </si>
  <si>
    <t>REBC</t>
  </si>
  <si>
    <t>RESK</t>
  </si>
  <si>
    <t>RL1</t>
  </si>
  <si>
    <t>RUN</t>
  </si>
  <si>
    <t>RYMD</t>
  </si>
  <si>
    <t>SCL</t>
  </si>
  <si>
    <t>SCL1</t>
  </si>
  <si>
    <t>SCR</t>
  </si>
  <si>
    <t>SCR1</t>
  </si>
  <si>
    <t>SEPI</t>
  </si>
  <si>
    <t>SCR2</t>
  </si>
  <si>
    <t>SCR3</t>
  </si>
  <si>
    <t>TAC4</t>
  </si>
  <si>
    <t>SCR4</t>
  </si>
  <si>
    <t>SHEL</t>
  </si>
  <si>
    <t>SCTG</t>
  </si>
  <si>
    <t>SD1</t>
  </si>
  <si>
    <t>SD2</t>
  </si>
  <si>
    <t>ASTC</t>
  </si>
  <si>
    <t>SD3</t>
  </si>
  <si>
    <t>SD4</t>
  </si>
  <si>
    <t>SD5</t>
  </si>
  <si>
    <t>EPPA</t>
  </si>
  <si>
    <t>SD6</t>
  </si>
  <si>
    <t>SH1</t>
  </si>
  <si>
    <t>SH2</t>
  </si>
  <si>
    <t>CECI</t>
  </si>
  <si>
    <t>SHBC</t>
  </si>
  <si>
    <t>SHCG</t>
  </si>
  <si>
    <t>SHXB</t>
  </si>
  <si>
    <t>WFML</t>
  </si>
  <si>
    <t>SLP1</t>
  </si>
  <si>
    <t>NESI</t>
  </si>
  <si>
    <t>SPBC</t>
  </si>
  <si>
    <t>SPR</t>
  </si>
  <si>
    <t>SPSK</t>
  </si>
  <si>
    <t>SPX7</t>
  </si>
  <si>
    <t>SPXA</t>
  </si>
  <si>
    <t>TAB1</t>
  </si>
  <si>
    <t>TAC2</t>
  </si>
  <si>
    <t>TAY1</t>
  </si>
  <si>
    <t>TC01</t>
  </si>
  <si>
    <t>TC02</t>
  </si>
  <si>
    <t>TEN</t>
  </si>
  <si>
    <t>TEBC</t>
  </si>
  <si>
    <t>TEE1</t>
  </si>
  <si>
    <t>TEMT</t>
  </si>
  <si>
    <t>THS</t>
  </si>
  <si>
    <t>TEC</t>
  </si>
  <si>
    <t>TIXS</t>
  </si>
  <si>
    <t>TPCI</t>
  </si>
  <si>
    <t>TPXS</t>
  </si>
  <si>
    <t>VVW1</t>
  </si>
  <si>
    <t>VVW2</t>
  </si>
  <si>
    <t>INPR</t>
  </si>
  <si>
    <t>WEY1</t>
  </si>
  <si>
    <t>WEYR</t>
  </si>
  <si>
    <t>Index</t>
  </si>
  <si>
    <t>Module C Adjustment Charge (Refund), $</t>
  </si>
  <si>
    <t>Total Module C Adjustments Charges (Refunds), $</t>
  </si>
  <si>
    <t>CRE1</t>
  </si>
  <si>
    <t>CRE2</t>
  </si>
  <si>
    <t>EPDA</t>
  </si>
  <si>
    <t>PPLE</t>
  </si>
  <si>
    <t>EPMT</t>
  </si>
  <si>
    <t>MGMT</t>
  </si>
  <si>
    <t>MGSK</t>
  </si>
  <si>
    <t>MGXS</t>
  </si>
  <si>
    <t>PW41</t>
  </si>
  <si>
    <t>PWMT</t>
  </si>
  <si>
    <t>PWSK</t>
  </si>
  <si>
    <t>RB1</t>
  </si>
  <si>
    <t>RB2</t>
  </si>
  <si>
    <t>RB3</t>
  </si>
  <si>
    <t>REXS</t>
  </si>
  <si>
    <t>TESK</t>
  </si>
  <si>
    <t>Module C Adjustments - 2015</t>
  </si>
  <si>
    <t>Module C Adjustments - 2014</t>
  </si>
  <si>
    <t>0000079301</t>
  </si>
  <si>
    <t>321S033</t>
  </si>
  <si>
    <t>CHD</t>
  </si>
  <si>
    <t>CRE1/CRE2</t>
  </si>
  <si>
    <t>PCES</t>
  </si>
  <si>
    <t>REMT</t>
  </si>
  <si>
    <t>REXB</t>
  </si>
  <si>
    <t>AP00</t>
  </si>
  <si>
    <t>ST1</t>
  </si>
  <si>
    <t>ST2</t>
  </si>
  <si>
    <t>TPMT</t>
  </si>
  <si>
    <t>UNCA.0000001511</t>
  </si>
  <si>
    <t>UNCA.0000006711</t>
  </si>
  <si>
    <t>UNCA.0000022911</t>
  </si>
  <si>
    <t>UNCA.0000025611</t>
  </si>
  <si>
    <t>UNCA.0000027711</t>
  </si>
  <si>
    <t>UNCA.0000034911</t>
  </si>
  <si>
    <t>UNCA.0000038511</t>
  </si>
  <si>
    <t>UNCA.0000039611</t>
  </si>
  <si>
    <t>UNCA.0000045411</t>
  </si>
  <si>
    <t>UNCA.0000065911</t>
  </si>
  <si>
    <t>UNCA.0000089511</t>
  </si>
  <si>
    <t>APL.311S033N</t>
  </si>
  <si>
    <t>APL.321S009N</t>
  </si>
  <si>
    <t>APL.325S009N</t>
  </si>
  <si>
    <t>APL.372S025N</t>
  </si>
  <si>
    <t>APC.BCHIMP</t>
  </si>
  <si>
    <t>APF.AFG1TX</t>
  </si>
  <si>
    <t>EEC.AKE1</t>
  </si>
  <si>
    <t>ANC.ANC1</t>
  </si>
  <si>
    <t>APC.BCHEXP</t>
  </si>
  <si>
    <t>VQW.ARD1</t>
  </si>
  <si>
    <t>TAU.BAR</t>
  </si>
  <si>
    <t>TCN.BCR2</t>
  </si>
  <si>
    <t>TCN.BCRK</t>
  </si>
  <si>
    <t>TAU.BIG</t>
  </si>
  <si>
    <t>TAU.BPW</t>
  </si>
  <si>
    <t>ALPL.BR3</t>
  </si>
  <si>
    <t>ALPL.BR4</t>
  </si>
  <si>
    <t>BALP.BR5</t>
  </si>
  <si>
    <t>ENMP.BR5</t>
  </si>
  <si>
    <t>TAU.BRA</t>
  </si>
  <si>
    <t>BSRW.BSR1</t>
  </si>
  <si>
    <t>VQW.BTR1</t>
  </si>
  <si>
    <t>TAU.CAS</t>
  </si>
  <si>
    <t>ICPL.CHIN</t>
  </si>
  <si>
    <t>ENC2.CL01</t>
  </si>
  <si>
    <t>CMH.CMH1</t>
  </si>
  <si>
    <t>CNRL.CNR5</t>
  </si>
  <si>
    <t>VQW.CR1</t>
  </si>
  <si>
    <t>VQW.CRE3</t>
  </si>
  <si>
    <t>CRR.CRR1</t>
  </si>
  <si>
    <t>EGPI.CRS1</t>
  </si>
  <si>
    <t>EGPI.CRS2</t>
  </si>
  <si>
    <t>EGPI.CRS3</t>
  </si>
  <si>
    <t>CWPI.CRWD</t>
  </si>
  <si>
    <t>CAWP.BCHIMP</t>
  </si>
  <si>
    <t>CAWP.120SIMP</t>
  </si>
  <si>
    <t>CAWP.SPCIMP</t>
  </si>
  <si>
    <t>CAWP.BCHEXP</t>
  </si>
  <si>
    <t>CAWP.SPCEXP</t>
  </si>
  <si>
    <t>DAIS.DAI1</t>
  </si>
  <si>
    <t>DOW.DOWGEN15M</t>
  </si>
  <si>
    <t>BOWA.DRW1</t>
  </si>
  <si>
    <t>ERPS.EAGL</t>
  </si>
  <si>
    <t>ENCV.EC01</t>
  </si>
  <si>
    <t>ENC2.EC04</t>
  </si>
  <si>
    <t>ENCR.BCHIMP</t>
  </si>
  <si>
    <t>ENCR.120SIMP</t>
  </si>
  <si>
    <t>ENCR.SPCIMP</t>
  </si>
  <si>
    <t>EEMI.BCHIMP</t>
  </si>
  <si>
    <t>EEMI.BCHEXP</t>
  </si>
  <si>
    <t>EGCP.EGC1</t>
  </si>
  <si>
    <t>ENCR.BCHEXP</t>
  </si>
  <si>
    <t>ECLP.ENC1</t>
  </si>
  <si>
    <t>ECLP.ENC2</t>
  </si>
  <si>
    <t>ECLP.ENC3</t>
  </si>
  <si>
    <t>TCES.BCHIMP</t>
  </si>
  <si>
    <t>TCES.120SIMP</t>
  </si>
  <si>
    <t>TCES.BCHEXP</t>
  </si>
  <si>
    <t>PWX.FNG1</t>
  </si>
  <si>
    <t>TAU.GHO</t>
  </si>
  <si>
    <t>CPW.GN1</t>
  </si>
  <si>
    <t>CPW.GN2</t>
  </si>
  <si>
    <t>EPDG.GN3</t>
  </si>
  <si>
    <t>CFPL.GPEC</t>
  </si>
  <si>
    <t>TAC3.GWW1</t>
  </si>
  <si>
    <t>HWP.HAL1</t>
  </si>
  <si>
    <t>MPLP.HRM</t>
  </si>
  <si>
    <t>TAU.HSH</t>
  </si>
  <si>
    <t>VQW.IEW1</t>
  </si>
  <si>
    <t>VQW.IEW2</t>
  </si>
  <si>
    <t>TAU.INT</t>
  </si>
  <si>
    <t>ESSO.IOR1</t>
  </si>
  <si>
    <t>ESSO.IOR3</t>
  </si>
  <si>
    <t>IORV.IOR3</t>
  </si>
  <si>
    <t>TAU.KAN</t>
  </si>
  <si>
    <t>EEC.KH1</t>
  </si>
  <si>
    <t>EEC.KH2</t>
  </si>
  <si>
    <t>TAKH.KH3</t>
  </si>
  <si>
    <t>KHW.KHW1</t>
  </si>
  <si>
    <t>MANH.SPCIMP</t>
  </si>
  <si>
    <t>MEGE.MEG1</t>
  </si>
  <si>
    <t>MAGE.BCHEXP</t>
  </si>
  <si>
    <t>SCE.MKR1</t>
  </si>
  <si>
    <t>TCN.MKRC</t>
  </si>
  <si>
    <t>MSCG.BCHIMP</t>
  </si>
  <si>
    <t>MSCG.120SIMP</t>
  </si>
  <si>
    <t>MSCG.BCHEXP</t>
  </si>
  <si>
    <t>MSCG.SPCEXP</t>
  </si>
  <si>
    <t>GPWF.NEP1</t>
  </si>
  <si>
    <t>APNC.NOVAGEN15M</t>
  </si>
  <si>
    <t>NPC.NPC1</t>
  </si>
  <si>
    <t>GPI.NPP1</t>
  </si>
  <si>
    <t>NRG.NRG3</t>
  </si>
  <si>
    <t>NXI.NX01</t>
  </si>
  <si>
    <t>NXI.NX02</t>
  </si>
  <si>
    <t>CUPC.OMRH</t>
  </si>
  <si>
    <t>OWFL.OWF1</t>
  </si>
  <si>
    <t>CUPC.PH1</t>
  </si>
  <si>
    <t>CWPI.PKNE</t>
  </si>
  <si>
    <t>TAU.POC</t>
  </si>
  <si>
    <t>ACRL.PR1</t>
  </si>
  <si>
    <t>PWX.BCHEXP</t>
  </si>
  <si>
    <t>PWX.BCHIMP</t>
  </si>
  <si>
    <t>CUPC.RB5</t>
  </si>
  <si>
    <t>REMC.BCHIMP</t>
  </si>
  <si>
    <t>REMC.SPCIMP</t>
  </si>
  <si>
    <t>CUPC.RL1</t>
  </si>
  <si>
    <t>TAU.RUN</t>
  </si>
  <si>
    <t>ICPL.RYMD</t>
  </si>
  <si>
    <t>SCL.SCL1</t>
  </si>
  <si>
    <t>SCR.SCR1</t>
  </si>
  <si>
    <t>SEPI.SCR2</t>
  </si>
  <si>
    <t>SEPI.SCR3</t>
  </si>
  <si>
    <t>TAC4.SCR4</t>
  </si>
  <si>
    <t>SHEL.SCTG</t>
  </si>
  <si>
    <t>BALP.SD1</t>
  </si>
  <si>
    <t>TCN.SD1</t>
  </si>
  <si>
    <t>BALP.SD2</t>
  </si>
  <si>
    <t>TCN.SD2</t>
  </si>
  <si>
    <t>ASTC.SD3</t>
  </si>
  <si>
    <t>BALP.SD3</t>
  </si>
  <si>
    <t>ASTC.SD4</t>
  </si>
  <si>
    <t>BALP.SD4</t>
  </si>
  <si>
    <t>BALP.SD5</t>
  </si>
  <si>
    <t>EPPA.SD5</t>
  </si>
  <si>
    <t>BALP.SD6</t>
  </si>
  <si>
    <t>EPPA.SD6</t>
  </si>
  <si>
    <t>BALP.SH1</t>
  </si>
  <si>
    <t>TCN.SH1</t>
  </si>
  <si>
    <t>BALP.SH2</t>
  </si>
  <si>
    <t>TCN.SH2</t>
  </si>
  <si>
    <t>CECI.BCHIMP</t>
  </si>
  <si>
    <t>SHEL.SHCG</t>
  </si>
  <si>
    <t>CECI.BCHEXP</t>
  </si>
  <si>
    <t>WFML.SLP1</t>
  </si>
  <si>
    <t>NESI.BCHIMP</t>
  </si>
  <si>
    <t>TAU.SPR</t>
  </si>
  <si>
    <t>NESI.SPCIMP</t>
  </si>
  <si>
    <t>NESI.BCHEXP</t>
  </si>
  <si>
    <t>NESI.SPCEXP</t>
  </si>
  <si>
    <t>EEC.TAB1</t>
  </si>
  <si>
    <t>TAC2.TAY1</t>
  </si>
  <si>
    <t>TCN.TC01</t>
  </si>
  <si>
    <t>TCN.TC02</t>
  </si>
  <si>
    <t>TEN.BCHIMP</t>
  </si>
  <si>
    <t>TEN.BCHEXP</t>
  </si>
  <si>
    <t>TEN.120SIMP</t>
  </si>
  <si>
    <t>TAU.THS</t>
  </si>
  <si>
    <t>TEC.SPCEXP</t>
  </si>
  <si>
    <t>TPCI.SPCEXP</t>
  </si>
  <si>
    <t>CUPC.VVW1</t>
  </si>
  <si>
    <t>CUPC.VVW2</t>
  </si>
  <si>
    <t>INPR.WEY1</t>
  </si>
  <si>
    <t>WEYR.WEY1</t>
  </si>
  <si>
    <t>CWPI.CRE1</t>
  </si>
  <si>
    <t>CWPI.CRE2</t>
  </si>
  <si>
    <t>EPDA.ENC1</t>
  </si>
  <si>
    <t>EPDA.ENC2</t>
  </si>
  <si>
    <t>EPDA.ENC3</t>
  </si>
  <si>
    <t>PPLE.120SIMP</t>
  </si>
  <si>
    <t>NXI.GWW1</t>
  </si>
  <si>
    <t>MAGE.120SIMP</t>
  </si>
  <si>
    <t>MAGE.SPCIMP</t>
  </si>
  <si>
    <t>MAGE.SPCEXP</t>
  </si>
  <si>
    <t>PWX.SPCEXP</t>
  </si>
  <si>
    <t>PWX.120SIMP</t>
  </si>
  <si>
    <t>PWX.SPCIMP</t>
  </si>
  <si>
    <t>CUPC.RB1</t>
  </si>
  <si>
    <t>CUPC.RB2</t>
  </si>
  <si>
    <t>CUPC.RB3</t>
  </si>
  <si>
    <t>REMC.SPCEXP</t>
  </si>
  <si>
    <t>SEPI.SCR4</t>
  </si>
  <si>
    <t>TEN.SPCIMP</t>
  </si>
  <si>
    <t>UNCA.0000079301</t>
  </si>
  <si>
    <t>APL.321S033</t>
  </si>
  <si>
    <t>CHD.CRE1</t>
  </si>
  <si>
    <t>CHD.CRE2</t>
  </si>
  <si>
    <t>PCES.EC01</t>
  </si>
  <si>
    <t>REMC.120SIMP</t>
  </si>
  <si>
    <t>REMC.BCHEXP</t>
  </si>
  <si>
    <t>AP00.ST1</t>
  </si>
  <si>
    <t>AP00.ST2</t>
  </si>
  <si>
    <t>TPCI.120SIMP</t>
  </si>
  <si>
    <t>Facility Name</t>
  </si>
  <si>
    <t>FortisAlberta Reversing POD - Fort Macleod (15S)</t>
  </si>
  <si>
    <t>FortisAlberta Reversing POD - Stirling (67S)</t>
  </si>
  <si>
    <t>FortisAlberta Reversing POD - Glenwood (229S)</t>
  </si>
  <si>
    <t>FortisAlberta Reversing POD - Harmattan (256S)</t>
  </si>
  <si>
    <t>FortisAlberta Reversing POD - Stavely (349S)</t>
  </si>
  <si>
    <t>FortisAlberta Reversing POD - Spring Coulee (385S)</t>
  </si>
  <si>
    <t>FortisAlberta Reversing POD - Pincher Creek (396S)</t>
  </si>
  <si>
    <t>FortisAlberta Reversing POD - Buck Lake (454S)</t>
  </si>
  <si>
    <t>FortisAlberta Reversing POD - Pegasus (659S)</t>
  </si>
  <si>
    <t>FortisAlberta DOS - Cochrane EV Partnership (793S)</t>
  </si>
  <si>
    <t>ATCO Electric Reversing POD - Carmon (830S)</t>
  </si>
  <si>
    <t>ATCO Electric DOS - Daishowa-Marubeni (839S)</t>
  </si>
  <si>
    <t>ATCO Electric Reversing POD - Lindbergh (969S)</t>
  </si>
  <si>
    <t>APF Athabasca</t>
  </si>
  <si>
    <t>McBride Lake Wind Facility</t>
  </si>
  <si>
    <t>Alberta Newsprint</t>
  </si>
  <si>
    <t>Ardenville Wind Facility</t>
  </si>
  <si>
    <t>Barrier Hydro Facility</t>
  </si>
  <si>
    <t>Bear Creek #2</t>
  </si>
  <si>
    <t>Bear Creek #1</t>
  </si>
  <si>
    <t>Bighorn Hydro Facility</t>
  </si>
  <si>
    <t>Bearspaw Hydro Facility</t>
  </si>
  <si>
    <t>Battle River #3</t>
  </si>
  <si>
    <t>Battle River #4</t>
  </si>
  <si>
    <t>Battle River #5</t>
  </si>
  <si>
    <t>Brazeau Hydro Facility</t>
  </si>
  <si>
    <t>Blackspring Ridge Wind Facility</t>
  </si>
  <si>
    <t>Blue Trail Wind Facility</t>
  </si>
  <si>
    <t>Cascade Hydro Facility</t>
  </si>
  <si>
    <t>Chin Chute Hydro Facility</t>
  </si>
  <si>
    <t>City of Medicine Hat</t>
  </si>
  <si>
    <t>CNRL Horizon Industrial System</t>
  </si>
  <si>
    <t>Castle River #1 Wind Facility</t>
  </si>
  <si>
    <t>Cowley Ridge Expansion #1 Wind Facility</t>
  </si>
  <si>
    <t>Cowley Ridge Expansion #2 Wind Facility</t>
  </si>
  <si>
    <t>Crossfield Energy Centre #1</t>
  </si>
  <si>
    <t>Crossfield Energy Centre #2</t>
  </si>
  <si>
    <t>Crossfield Energy Centre #3</t>
  </si>
  <si>
    <t>Cowley Ridge Phase 2 Wind Facility</t>
  </si>
  <si>
    <t>Daishowa-Marubeni</t>
  </si>
  <si>
    <t>Dow Hydrocarbon Industrial Complex</t>
  </si>
  <si>
    <t>Drywood #1</t>
  </si>
  <si>
    <t>Cavalier</t>
  </si>
  <si>
    <t>Foster Creek Industrial System</t>
  </si>
  <si>
    <t>Shepard</t>
  </si>
  <si>
    <t>Clover Bar #1</t>
  </si>
  <si>
    <t>Clover Bar #2</t>
  </si>
  <si>
    <t>Clover Bar #3</t>
  </si>
  <si>
    <t>Fort Nelson</t>
  </si>
  <si>
    <t>Ghost Hydro Facility</t>
  </si>
  <si>
    <t>Genesee #1</t>
  </si>
  <si>
    <t>Genesee #2</t>
  </si>
  <si>
    <t>Genesee #3</t>
  </si>
  <si>
    <t>Soderglen Wind Facility</t>
  </si>
  <si>
    <t>Halkirk Wind Facility</t>
  </si>
  <si>
    <t>H. R. Milner</t>
  </si>
  <si>
    <t>Horseshoe Hydro Facility</t>
  </si>
  <si>
    <t>Summerview 1 Wind Facility</t>
  </si>
  <si>
    <t>Summerview 2 Wind Facility</t>
  </si>
  <si>
    <t>Interlakes Hydro Facility</t>
  </si>
  <si>
    <t>Cold Lake Industrial System</t>
  </si>
  <si>
    <t>Kearl Oil Sands Industrial System</t>
  </si>
  <si>
    <t>Kananaskis Hydro Facility</t>
  </si>
  <si>
    <t>Keephills #1</t>
  </si>
  <si>
    <t>Keephills #2</t>
  </si>
  <si>
    <t>Keephills #3</t>
  </si>
  <si>
    <t>Kettles Hill Wind Facility</t>
  </si>
  <si>
    <t>MEG Christina Lake Industrial System</t>
  </si>
  <si>
    <t>Muskeg River Industrial System</t>
  </si>
  <si>
    <t>MacKay River Industrial System</t>
  </si>
  <si>
    <t>Ghost Pine Wind Facility</t>
  </si>
  <si>
    <t>Joffre Industrial System</t>
  </si>
  <si>
    <t>Northstone Power</t>
  </si>
  <si>
    <t>Northern Prairie Power Project</t>
  </si>
  <si>
    <t>NRGreen</t>
  </si>
  <si>
    <t>Nexen Balzac</t>
  </si>
  <si>
    <t>Nexen Long Lake Industrial System</t>
  </si>
  <si>
    <t>Oldman River Hydro Facility</t>
  </si>
  <si>
    <t>Oldman 2 Wind Facility</t>
  </si>
  <si>
    <t>Poplar Hill #1</t>
  </si>
  <si>
    <t>Cowley Ridge Phase 1 Wind Facility</t>
  </si>
  <si>
    <t>Pocaterra Hydro Facility</t>
  </si>
  <si>
    <t>Rainbow #1</t>
  </si>
  <si>
    <t>Rainbow #2</t>
  </si>
  <si>
    <t>Rainbow #3</t>
  </si>
  <si>
    <t>Rainbow #5</t>
  </si>
  <si>
    <t>Rainbow Lake #1</t>
  </si>
  <si>
    <t>Rundle Hydro Facility</t>
  </si>
  <si>
    <t>Raymond Reservoir Hydro Facility</t>
  </si>
  <si>
    <t>Syncrude Industrial System</t>
  </si>
  <si>
    <t>Suncor Industrial System</t>
  </si>
  <si>
    <t>Magrath Wind Facility</t>
  </si>
  <si>
    <t>Chin Chute Wind Facility</t>
  </si>
  <si>
    <t>Wintering Hills Wind Facility</t>
  </si>
  <si>
    <t>Scotford Industrial System</t>
  </si>
  <si>
    <t>Sundance #1</t>
  </si>
  <si>
    <t>Sundance #2</t>
  </si>
  <si>
    <t>Sundance #3</t>
  </si>
  <si>
    <t>Sundance #4</t>
  </si>
  <si>
    <t>Sundance #5</t>
  </si>
  <si>
    <t>Sundance #6</t>
  </si>
  <si>
    <t>Sheerness #1</t>
  </si>
  <si>
    <t>Sheerness #2</t>
  </si>
  <si>
    <t>Shell Caroline</t>
  </si>
  <si>
    <t>Spray Hydro Facility</t>
  </si>
  <si>
    <t>Sturgeon #1</t>
  </si>
  <si>
    <t>Sturgeon #2</t>
  </si>
  <si>
    <t>Taber Wind Facility</t>
  </si>
  <si>
    <t>Taylor Hydro Facility</t>
  </si>
  <si>
    <t>Carseland Industrial System</t>
  </si>
  <si>
    <t>Redwater Industrial System</t>
  </si>
  <si>
    <t>Three Sisters Hydro Plant</t>
  </si>
  <si>
    <t>Valleyview #1</t>
  </si>
  <si>
    <t>Valleyview #2</t>
  </si>
  <si>
    <t>Weyerhaeuser</t>
  </si>
  <si>
    <t>Alberta-BC Intertie - Export</t>
  </si>
  <si>
    <t>Alberta-BC Intertie - Import</t>
  </si>
  <si>
    <t>Alberta-Montana Intertie - Import</t>
  </si>
  <si>
    <t>Alberta-Saskatchewan Intertie - Export</t>
  </si>
  <si>
    <t>Alberta-Saskatchewan Intertie - Import</t>
  </si>
  <si>
    <t>Canadian Natural Resources Ltd.</t>
  </si>
  <si>
    <t>Alberta Power (2000) Ltd.</t>
  </si>
  <si>
    <t>Alberta Newsprint Company</t>
  </si>
  <si>
    <t>ATCO Power Canada Ltd.</t>
  </si>
  <si>
    <t>Alberta-Pacific Forest Industries Inc.</t>
  </si>
  <si>
    <t>ATCO Electric Ltd.</t>
  </si>
  <si>
    <t>ASTC Power Partnership</t>
  </si>
  <si>
    <t>Balancing Pool</t>
  </si>
  <si>
    <t>BowArk Energy Ltd.</t>
  </si>
  <si>
    <t>EDF EN Canada Development Inc.</t>
  </si>
  <si>
    <t>Calgary Energy Centre No. 2 Inc.</t>
  </si>
  <si>
    <t>Canadian Wood Products - Montreal Inc.</t>
  </si>
  <si>
    <t>Shell Energy North America (Canada) Inc.</t>
  </si>
  <si>
    <t>Canadian Forest Products Ltd.</t>
  </si>
  <si>
    <t>Canadian Hydro Developers Inc.</t>
  </si>
  <si>
    <t>Capital Power LP</t>
  </si>
  <si>
    <t>Enel Alberta Wind Inc.</t>
  </si>
  <si>
    <t>Cowley Ridge Wind Power Inc.</t>
  </si>
  <si>
    <t>Daishowa-Marubeni Int. Ltd.</t>
  </si>
  <si>
    <t>Dow Chemical Canada ULC</t>
  </si>
  <si>
    <t>Capital Power (CBEC) L.P.</t>
  </si>
  <si>
    <t>ENMAX Energy Corporation</t>
  </si>
  <si>
    <t>ENMAX Energy Marketing Inc.</t>
  </si>
  <si>
    <t>ENMAX Shepard Services Inc.</t>
  </si>
  <si>
    <t>ENMAX Generation Portfolio Inc.</t>
  </si>
  <si>
    <t>Cenovus FCCL Ltd.</t>
  </si>
  <si>
    <t>CP Energy Marketing L.P.</t>
  </si>
  <si>
    <t>ENMAX Cavalier LP</t>
  </si>
  <si>
    <t>ENMAX PPA Management Inc.</t>
  </si>
  <si>
    <t>Capital Power (Alberta) LP</t>
  </si>
  <si>
    <t>Capital Power (G3) Limited Partnership</t>
  </si>
  <si>
    <t>Capital Power PPA Management Inc.</t>
  </si>
  <si>
    <t>Whitecourt Power Ltd.</t>
  </si>
  <si>
    <t>Imperial Oil Resources</t>
  </si>
  <si>
    <t>Grande Prairie Generation Inc.</t>
  </si>
  <si>
    <t>Ghost Pine Windfarm, LP</t>
  </si>
  <si>
    <t>Halkirk I Wind Project LP</t>
  </si>
  <si>
    <t>Irrigation Canal Power Co-operative Ltd.</t>
  </si>
  <si>
    <t>International Paper Canada Pulp Holdings ULC</t>
  </si>
  <si>
    <t>Imperial Oil Resources Ventures Limited</t>
  </si>
  <si>
    <t>Kettles Hill Wind Energy Inc.</t>
  </si>
  <si>
    <t>MAG Energy Solutions Inc.</t>
  </si>
  <si>
    <t>The Manitoba Hydro-Electric Board</t>
  </si>
  <si>
    <t>MEG Energy Corp.</t>
  </si>
  <si>
    <t>Milner Power Limited Partnership</t>
  </si>
  <si>
    <t>Morgan Stanley Capital Group Inc.</t>
  </si>
  <si>
    <t>NorthPoint Energy Solutions Inc.</t>
  </si>
  <si>
    <t>Northstone Power Corp.</t>
  </si>
  <si>
    <t>NRGreen Power Limited Partnership</t>
  </si>
  <si>
    <t>Nexen Energy ULC</t>
  </si>
  <si>
    <t>Oldman 2 Wind Farm Limited</t>
  </si>
  <si>
    <t>EnCana Corporation</t>
  </si>
  <si>
    <t>Talen Energy Marketing, LLC</t>
  </si>
  <si>
    <t>Powerex Corp.</t>
  </si>
  <si>
    <t>Rainbow Energy Marketing Corporation</t>
  </si>
  <si>
    <t>Shell Canada Energy</t>
  </si>
  <si>
    <t>Syncrude Canada Ltd.</t>
  </si>
  <si>
    <t>Suncor Energy Inc.</t>
  </si>
  <si>
    <t>Suncor Energy Products Inc.</t>
  </si>
  <si>
    <t>Shell Canada Limited</t>
  </si>
  <si>
    <t>TransAlta Corporation</t>
  </si>
  <si>
    <t>TransAlta Generation Partnership</t>
  </si>
  <si>
    <t>TransCanada Energy Sales Ltd.</t>
  </si>
  <si>
    <t>TransCanada Energy Ltd.</t>
  </si>
  <si>
    <t>TransAlta Energy Marketing Corp.</t>
  </si>
  <si>
    <t>Tenaska Power Canada</t>
  </si>
  <si>
    <t>FortisAlberta Inc.</t>
  </si>
  <si>
    <t>Weyerhaeuser Company Ltd.</t>
  </si>
  <si>
    <t>West Fraser Mills Ltd., operating as Slave Lake Pulp</t>
  </si>
  <si>
    <t>Participant Name</t>
  </si>
  <si>
    <t>FortisAlberta Reversing POD - Hayter (277S)</t>
  </si>
  <si>
    <t>FortisAlberta Reversing POD - Suffield (895S)</t>
  </si>
  <si>
    <t>ATCO Electric Reversing POD - Elmsworth (731S)</t>
  </si>
  <si>
    <t>ATCO Electric Reversing POD - Hotchkiss (788S)</t>
  </si>
  <si>
    <t>Calgary Energy Centre</t>
  </si>
  <si>
    <t>Cenovus Christina Lake Industrial System</t>
  </si>
  <si>
    <t>Cowley Ridge Wind Facility</t>
  </si>
  <si>
    <t>Castle Rock Ridge Wind Facility</t>
  </si>
  <si>
    <t>Whitecourt Power</t>
  </si>
  <si>
    <t>Grande Prairie EcoPower</t>
  </si>
  <si>
    <t>Primrose Industrial System</t>
  </si>
  <si>
    <t>Slave Lake Pulp</t>
  </si>
  <si>
    <t>TEC Energy Inc.</t>
  </si>
  <si>
    <t>Alberta Newsprint Company Total</t>
  </si>
  <si>
    <t>Alberta Power (2000) Ltd. Total</t>
  </si>
  <si>
    <t>Alberta-Pacific Forest Industries Inc. Total</t>
  </si>
  <si>
    <t>ASTC Power Partnership Total</t>
  </si>
  <si>
    <t>ATCO Electric Ltd. Total</t>
  </si>
  <si>
    <t>ATCO Power Canada Ltd. Total</t>
  </si>
  <si>
    <t>Balancing Pool Total</t>
  </si>
  <si>
    <t>BowArk Energy Ltd. Total</t>
  </si>
  <si>
    <t>Calgary Energy Centre No. 2 Inc. Total</t>
  </si>
  <si>
    <t>Canadian Forest Products Ltd. Total</t>
  </si>
  <si>
    <t>Canadian Hydro Developers Inc. Total</t>
  </si>
  <si>
    <t>Canadian Natural Resources Ltd. Total</t>
  </si>
  <si>
    <t>Canadian Wood Products - Montreal Inc. Total</t>
  </si>
  <si>
    <t>Capital Power (Alberta) LP Total</t>
  </si>
  <si>
    <t>Capital Power (CBEC) L.P. Total</t>
  </si>
  <si>
    <t>Capital Power (G3) Limited Partnership Total</t>
  </si>
  <si>
    <t>Capital Power LP Total</t>
  </si>
  <si>
    <t>Capital Power PPA Management Inc. Total</t>
  </si>
  <si>
    <t>Cenovus FCCL Ltd. Total</t>
  </si>
  <si>
    <t>City of Medicine Hat Total</t>
  </si>
  <si>
    <t>Cowley Ridge Wind Power Inc. Total</t>
  </si>
  <si>
    <t>CP Energy Marketing L.P. Total</t>
  </si>
  <si>
    <t>Daishowa-Marubeni Int. Ltd. Total</t>
  </si>
  <si>
    <t>Dow Chemical Canada ULC Total</t>
  </si>
  <si>
    <t>EDF EN Canada Development Inc. Total</t>
  </si>
  <si>
    <t>EnCana Corporation Total</t>
  </si>
  <si>
    <t>Enel Alberta Wind Inc. Total</t>
  </si>
  <si>
    <t>ENMAX Cavalier LP Total</t>
  </si>
  <si>
    <t>ENMAX Energy Corporation Total</t>
  </si>
  <si>
    <t>ENMAX Energy Marketing Inc. Total</t>
  </si>
  <si>
    <t>ENMAX Generation Portfolio Inc. Total</t>
  </si>
  <si>
    <t>ENMAX PPA Management Inc. Total</t>
  </si>
  <si>
    <t>ENMAX Shepard Services Inc. Total</t>
  </si>
  <si>
    <t>FortisAlberta Inc. Total</t>
  </si>
  <si>
    <t>Ghost Pine Windfarm, LP Total</t>
  </si>
  <si>
    <t>Grande Prairie Generation Inc. Total</t>
  </si>
  <si>
    <t>Halkirk I Wind Project LP Total</t>
  </si>
  <si>
    <t>Imperial Oil Resources Total</t>
  </si>
  <si>
    <t>Imperial Oil Resources Ventures Limited Total</t>
  </si>
  <si>
    <t>International Paper Canada Pulp Holdings ULC Total</t>
  </si>
  <si>
    <t>Irrigation Canal Power Co-operative Ltd. Total</t>
  </si>
  <si>
    <t>Kettles Hill Wind Energy Inc. Total</t>
  </si>
  <si>
    <t>MAG Energy Solutions Inc. Total</t>
  </si>
  <si>
    <t>MEG Energy Corp. Total</t>
  </si>
  <si>
    <t>Milner Power Limited Partnership Total</t>
  </si>
  <si>
    <t>Morgan Stanley Capital Group Inc. Total</t>
  </si>
  <si>
    <t>Nexen Energy ULC Total</t>
  </si>
  <si>
    <t>NorthPoint Energy Solutions Inc. Total</t>
  </si>
  <si>
    <t>Northstone Power Corp. Total</t>
  </si>
  <si>
    <t>NRGreen Power Limited Partnership Total</t>
  </si>
  <si>
    <t>Oldman 2 Wind Farm Limited Total</t>
  </si>
  <si>
    <t>Powerex Corp. Total</t>
  </si>
  <si>
    <t>Rainbow Energy Marketing Corporation Total</t>
  </si>
  <si>
    <t>Shell Canada Energy Total</t>
  </si>
  <si>
    <t>Shell Canada Limited Total</t>
  </si>
  <si>
    <t>Shell Energy North America (Canada) Inc. Total</t>
  </si>
  <si>
    <t>Suncor Energy Inc. Total</t>
  </si>
  <si>
    <t>Suncor Energy Products Inc. Total</t>
  </si>
  <si>
    <t>Syncrude Canada Ltd. Total</t>
  </si>
  <si>
    <t>Talen Energy Marketing, LLC Total</t>
  </si>
  <si>
    <t>TEC Energy Inc. Total</t>
  </si>
  <si>
    <t>Tenaska Power Canada Total</t>
  </si>
  <si>
    <t>The Manitoba Hydro-Electric Board Total</t>
  </si>
  <si>
    <t>TransAlta Corporation Total</t>
  </si>
  <si>
    <t>TransAlta Energy Marketing Corp. Total</t>
  </si>
  <si>
    <t>TransAlta Generation Partnership Total</t>
  </si>
  <si>
    <t>TransCanada Energy Ltd. Total</t>
  </si>
  <si>
    <t>TransCanada Energy Sales Ltd. Total</t>
  </si>
  <si>
    <t>West Fraser Mills Ltd., operating as Slave Lake Pulp Total</t>
  </si>
  <si>
    <t>Weyerhaeuser Company Ltd. Total</t>
  </si>
  <si>
    <t>Whitecourt Power Ltd. Total</t>
  </si>
  <si>
    <t>Grand Total</t>
  </si>
  <si>
    <t>Module C Adjustments - Summary</t>
  </si>
  <si>
    <t>CAEC.CES1</t>
  </si>
  <si>
    <t>CAEC.CES2</t>
  </si>
  <si>
    <t>CWPI.CRE1/CRE2</t>
  </si>
  <si>
    <t>Losses Adjustment Charge (Refund), $</t>
  </si>
  <si>
    <t>Total Losses Adjustment Charges (Refunds), $</t>
  </si>
  <si>
    <t>Interest Charge (Refund), $ (Using Cumulative Interest Rate Below)</t>
  </si>
  <si>
    <t>2014</t>
  </si>
  <si>
    <t>Module C</t>
  </si>
  <si>
    <t>Adjustment</t>
  </si>
  <si>
    <t>Interest</t>
  </si>
  <si>
    <t>Charge</t>
  </si>
  <si>
    <t>Losses</t>
  </si>
  <si>
    <t>2016 Adjustment Charges (Refunds), $</t>
  </si>
  <si>
    <t>2016</t>
  </si>
  <si>
    <t>2015</t>
  </si>
  <si>
    <t>2015 Adjustment Charges (Refunds), $</t>
  </si>
  <si>
    <t>2014 Adjustment Charges (Refunds), $</t>
  </si>
  <si>
    <t>Notes:</t>
  </si>
  <si>
    <t>2. Actual charge, credit, and refund amounts will be determined through the AESO’s transmission settlement system and will be provided to market participants in preliminary and final settlement statements.</t>
  </si>
  <si>
    <t>3. The actual charge, credit, and refund amounts will be determined using hourly data and may differ slightly from the monthly values presented in the table above due to rounding.</t>
  </si>
  <si>
    <t>4. In the event of any difference between a value in the table above and a value in a final settlement statement, the final settlement statement will be considered the actual amount.</t>
  </si>
  <si>
    <t>5. While the AESO strives to make the information contained in this workbook as accurate as possible, the AESO makes no claims, promises, or guarantees about the accuracy, completeness, or adequacy of the information contained in this workbook, and expressly</t>
  </si>
  <si>
    <t>disclaims liability for errors or omissions. As such, any reliance placed on the information contained in this workbook is at the user’s sole risk.</t>
  </si>
  <si>
    <t>1. Recalculated charge, credit, and refund amounts in the table above reflect the AESO’s best estimates at the time of preparation; those amounts may change in preliminary or final statements if volume or price adjustments occur prior to statements being issued.</t>
  </si>
  <si>
    <t>[Recalculated Losses Charge + Recalculated Rider E Charge – Original Losses Charge – Original Rider E Charge]</t>
  </si>
  <si>
    <t>GST Charge (Refund), $</t>
  </si>
  <si>
    <t>[Losses Adjustment Charge × 5%]</t>
  </si>
  <si>
    <t>Total GST Charges (Refunds), $</t>
  </si>
  <si>
    <t>Total Module C Adjustment Charges (Refunds), $</t>
  </si>
  <si>
    <t>GST</t>
  </si>
  <si>
    <t>2014-2016 Cumulative Charges (Refunds), $</t>
  </si>
  <si>
    <t>[Losses Adjustment Charge × Cumulative Interest Rate]</t>
  </si>
  <si>
    <t>[Losses Adjustment Charge + GST + Interest Charge]</t>
  </si>
  <si>
    <t>Estimate - October 19,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</si>
</sst>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mmm\ yyyy_)"/>
    <numFmt numFmtId="166" formatCode="#,##0.00_);[Red]\(#,##0.00\);@_)"/>
    <numFmt numFmtId="167" formatCode="_(??0.00%_);[Red]\(??0.00%\)"/>
  </numFmts>
  <fonts count="3" x14ac:knownFonts="1">
    <font>
      <sz val="11"/>
      <color theme="1"/>
      <name val="Calibri"/>
      <family val="2"/>
      <scheme val="minor"/>
    </font>
    <font>
      <b/>
      <sz val="11"/>
      <color theme="1"/>
      <name val="Calibri"/>
      <family val="2"/>
      <scheme val="minor"/>
    </font>
    <font>
      <sz val="9"/>
      <color theme="1"/>
      <name val="Tahoma"/>
      <family val="2"/>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s>
  <cellStyleXfs count="3">
    <xf numFmtId="0" fontId="0" fillId="0" borderId="0"/>
    <xf numFmtId="164" fontId="2" fillId="0" borderId="0" applyFont="0" applyFill="0" applyBorder="0" applyAlignment="0" applyProtection="0"/>
    <xf numFmtId="0" fontId="2" fillId="0" borderId="0"/>
  </cellStyleXfs>
  <cellXfs count="44">
    <xf numFmtId="0" fontId="0" fillId="0" borderId="0" xfId="0"/>
    <xf numFmtId="49" fontId="0" fillId="0" borderId="0" xfId="0" applyNumberFormat="1"/>
    <xf numFmtId="0" fontId="1" fillId="0" borderId="0" xfId="0" applyFont="1"/>
    <xf numFmtId="0" fontId="0" fillId="0" borderId="4" xfId="0" applyBorder="1"/>
    <xf numFmtId="49" fontId="0" fillId="0" borderId="4" xfId="0" applyNumberFormat="1" applyBorder="1"/>
    <xf numFmtId="49" fontId="1" fillId="0" borderId="0" xfId="0" applyNumberFormat="1" applyFont="1"/>
    <xf numFmtId="49" fontId="1" fillId="2" borderId="4" xfId="0" applyNumberFormat="1" applyFont="1" applyFill="1" applyBorder="1" applyAlignment="1">
      <alignment horizontal="center"/>
    </xf>
    <xf numFmtId="0" fontId="1" fillId="2" borderId="4" xfId="0" applyNumberFormat="1" applyFont="1" applyFill="1" applyBorder="1" applyAlignment="1">
      <alignment horizontal="center"/>
    </xf>
    <xf numFmtId="0" fontId="0" fillId="0" borderId="0" xfId="0" applyNumberFormat="1"/>
    <xf numFmtId="0" fontId="1" fillId="2" borderId="0" xfId="0" applyNumberFormat="1" applyFont="1" applyFill="1" applyBorder="1" applyAlignment="1">
      <alignment horizontal="center"/>
    </xf>
    <xf numFmtId="0" fontId="1" fillId="2" borderId="4" xfId="0" applyFont="1" applyFill="1" applyBorder="1" applyAlignment="1">
      <alignment horizontal="center"/>
    </xf>
    <xf numFmtId="166" fontId="1" fillId="0" borderId="0" xfId="0" applyNumberFormat="1" applyFont="1" applyFill="1" applyAlignment="1">
      <alignment horizontal="right"/>
    </xf>
    <xf numFmtId="166" fontId="1" fillId="2" borderId="0" xfId="0" applyNumberFormat="1" applyFont="1" applyFill="1" applyAlignment="1">
      <alignment horizontal="right"/>
    </xf>
    <xf numFmtId="165" fontId="0" fillId="0" borderId="4" xfId="0" applyNumberFormat="1" applyFill="1" applyBorder="1"/>
    <xf numFmtId="165" fontId="0" fillId="2" borderId="4" xfId="0" applyNumberFormat="1" applyFill="1" applyBorder="1"/>
    <xf numFmtId="167" fontId="0" fillId="0" borderId="0" xfId="0" applyNumberFormat="1" applyFill="1"/>
    <xf numFmtId="166" fontId="0" fillId="0" borderId="0" xfId="0" applyNumberFormat="1"/>
    <xf numFmtId="166" fontId="0" fillId="0" borderId="0" xfId="0" applyNumberFormat="1" applyFill="1"/>
    <xf numFmtId="166" fontId="1" fillId="0" borderId="0" xfId="0" applyNumberFormat="1" applyFont="1" applyFill="1"/>
    <xf numFmtId="166" fontId="1" fillId="2" borderId="0" xfId="0" applyNumberFormat="1" applyFont="1" applyFill="1"/>
    <xf numFmtId="166" fontId="0" fillId="2" borderId="0" xfId="0" applyNumberFormat="1" applyFill="1"/>
    <xf numFmtId="166" fontId="1" fillId="0" borderId="0" xfId="0" quotePrefix="1" applyNumberFormat="1" applyFont="1" applyFill="1" applyAlignment="1">
      <alignment horizontal="center"/>
    </xf>
    <xf numFmtId="166" fontId="1" fillId="0" borderId="1" xfId="0" applyNumberFormat="1" applyFont="1" applyFill="1" applyBorder="1"/>
    <xf numFmtId="166" fontId="1" fillId="0" borderId="2" xfId="0" applyNumberFormat="1" applyFont="1" applyFill="1" applyBorder="1"/>
    <xf numFmtId="166" fontId="1" fillId="2" borderId="1" xfId="0" applyNumberFormat="1" applyFont="1" applyFill="1" applyBorder="1"/>
    <xf numFmtId="166" fontId="1" fillId="2" borderId="2" xfId="0" applyNumberFormat="1" applyFont="1" applyFill="1" applyBorder="1"/>
    <xf numFmtId="166" fontId="1" fillId="0" borderId="0" xfId="0" applyNumberFormat="1" applyFont="1" applyFill="1" applyAlignment="1">
      <alignment horizontal="center"/>
    </xf>
    <xf numFmtId="166" fontId="1" fillId="0" borderId="4" xfId="0" applyNumberFormat="1" applyFont="1" applyFill="1" applyBorder="1" applyAlignment="1">
      <alignment horizontal="center"/>
    </xf>
    <xf numFmtId="166" fontId="1" fillId="2" borderId="1" xfId="0" applyNumberFormat="1" applyFont="1" applyFill="1" applyBorder="1" applyAlignment="1">
      <alignment horizontal="center"/>
    </xf>
    <xf numFmtId="166" fontId="1" fillId="2" borderId="2" xfId="0" applyNumberFormat="1" applyFont="1" applyFill="1" applyBorder="1" applyAlignment="1">
      <alignment horizontal="center"/>
    </xf>
    <xf numFmtId="166" fontId="1" fillId="2" borderId="3" xfId="0" applyNumberFormat="1" applyFont="1" applyFill="1" applyBorder="1" applyAlignment="1">
      <alignment horizontal="center"/>
    </xf>
    <xf numFmtId="166" fontId="0" fillId="0" borderId="5" xfId="0" applyNumberFormat="1" applyBorder="1"/>
    <xf numFmtId="166" fontId="0" fillId="0" borderId="6" xfId="0" applyNumberFormat="1" applyBorder="1"/>
    <xf numFmtId="166" fontId="0" fillId="0" borderId="8" xfId="0" applyNumberFormat="1" applyBorder="1"/>
    <xf numFmtId="166" fontId="0" fillId="0" borderId="7" xfId="0" applyNumberFormat="1" applyBorder="1"/>
    <xf numFmtId="166" fontId="0" fillId="0" borderId="0" xfId="0" applyNumberFormat="1" applyBorder="1"/>
    <xf numFmtId="166" fontId="0" fillId="0" borderId="9" xfId="0" applyNumberFormat="1" applyBorder="1"/>
    <xf numFmtId="166" fontId="1" fillId="0" borderId="1" xfId="0" applyNumberFormat="1" applyFont="1" applyBorder="1" applyAlignment="1">
      <alignment horizontal="center"/>
    </xf>
    <xf numFmtId="166" fontId="1" fillId="0" borderId="2" xfId="0" applyNumberFormat="1" applyFont="1" applyBorder="1" applyAlignment="1">
      <alignment horizontal="center"/>
    </xf>
    <xf numFmtId="166" fontId="1" fillId="0" borderId="3" xfId="0" applyNumberFormat="1" applyFont="1" applyBorder="1" applyAlignment="1">
      <alignment horizontal="center"/>
    </xf>
    <xf numFmtId="166" fontId="1" fillId="0" borderId="2" xfId="0" applyNumberFormat="1" applyFont="1" applyFill="1" applyBorder="1" applyAlignment="1">
      <alignment horizontal="right"/>
    </xf>
    <xf numFmtId="166" fontId="1" fillId="0" borderId="3" xfId="0" applyNumberFormat="1" applyFont="1" applyFill="1" applyBorder="1" applyAlignment="1">
      <alignment horizontal="right"/>
    </xf>
    <xf numFmtId="166" fontId="1" fillId="2" borderId="2" xfId="0" applyNumberFormat="1" applyFont="1" applyFill="1" applyBorder="1" applyAlignment="1">
      <alignment horizontal="right"/>
    </xf>
    <xf numFmtId="166" fontId="1" fillId="2" borderId="3" xfId="0" applyNumberFormat="1" applyFont="1" applyFill="1" applyBorder="1" applyAlignment="1">
      <alignment horizontal="right"/>
    </xf>
  </cellXfs>
  <cellStyles count="3">
    <cellStyle name="Comma 2" xfId="1" xr:uid="{00000000-0005-0000-0000-000000000000}"/>
    <cellStyle name="Normal" xfId="0" builtinId="0"/>
    <cellStyle name="Normal 2" xfId="2" xr:uid="{00000000-0005-0000-0000-000002000000}"/>
  </cellStyles>
  <dxfs count="3">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echnical/rp/23/500%20ILF-Incremental%20Loss%20Factor/MCW-Module%20C%20Work/Settlement%20Postings%202006-2016/Posting%202014-2016%20(2020-10-15)/Module%20C%20Adjustments%20-%202016%20ESTIMATE%20(2020-1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 C Adjustments"/>
      <sheetName val="DOS Adjustments Detail"/>
      <sheetName val="Interest Rate"/>
      <sheetName val="Lookup Tables"/>
    </sheetNames>
    <sheetDataSet>
      <sheetData sheetId="0" refreshError="1"/>
      <sheetData sheetId="1" refreshError="1"/>
      <sheetData sheetId="2" refreshError="1"/>
      <sheetData sheetId="3">
        <row r="1">
          <cell r="B1" t="str">
            <v>Location (MPID)</v>
          </cell>
        </row>
        <row r="2">
          <cell r="A2" t="str">
            <v>0000001511</v>
          </cell>
          <cell r="B2" t="str">
            <v>0000001511</v>
          </cell>
        </row>
        <row r="3">
          <cell r="B3" t="str">
            <v>0000006511</v>
          </cell>
        </row>
        <row r="4">
          <cell r="B4" t="str">
            <v>0000006711</v>
          </cell>
        </row>
        <row r="5">
          <cell r="B5" t="str">
            <v>0000012111</v>
          </cell>
        </row>
        <row r="6">
          <cell r="B6" t="str">
            <v>0000013711</v>
          </cell>
        </row>
        <row r="7">
          <cell r="B7" t="str">
            <v>0000015811</v>
          </cell>
        </row>
        <row r="8">
          <cell r="B8" t="str">
            <v>0000019811</v>
          </cell>
        </row>
        <row r="9">
          <cell r="B9" t="str">
            <v>0000022911</v>
          </cell>
        </row>
        <row r="10">
          <cell r="B10" t="str">
            <v>0000025411</v>
          </cell>
        </row>
        <row r="11">
          <cell r="B11" t="str">
            <v>0000025611</v>
          </cell>
        </row>
        <row r="12">
          <cell r="B12" t="str">
            <v>0000025711</v>
          </cell>
        </row>
        <row r="13">
          <cell r="B13" t="str">
            <v>0000027711</v>
          </cell>
        </row>
        <row r="14">
          <cell r="B14" t="str">
            <v>0000034911</v>
          </cell>
        </row>
        <row r="15">
          <cell r="B15" t="str">
            <v>0000035311</v>
          </cell>
        </row>
        <row r="16">
          <cell r="B16" t="str">
            <v>0000038511</v>
          </cell>
        </row>
        <row r="17">
          <cell r="B17" t="str">
            <v>0000039611</v>
          </cell>
        </row>
        <row r="18">
          <cell r="B18" t="str">
            <v>0000040511</v>
          </cell>
        </row>
        <row r="19">
          <cell r="B19" t="str">
            <v>0000045411</v>
          </cell>
        </row>
        <row r="20">
          <cell r="B20" t="str">
            <v>0000065911</v>
          </cell>
        </row>
        <row r="21">
          <cell r="B21" t="str">
            <v>0000079301</v>
          </cell>
        </row>
        <row r="22">
          <cell r="B22" t="str">
            <v>0000089511</v>
          </cell>
        </row>
        <row r="23">
          <cell r="B23" t="str">
            <v>311S033N</v>
          </cell>
        </row>
        <row r="24">
          <cell r="B24" t="str">
            <v>312S025N</v>
          </cell>
        </row>
        <row r="25">
          <cell r="B25" t="str">
            <v>321S009N</v>
          </cell>
        </row>
        <row r="26">
          <cell r="B26" t="str">
            <v>321S033</v>
          </cell>
        </row>
        <row r="27">
          <cell r="B27" t="str">
            <v>325S009N</v>
          </cell>
        </row>
        <row r="28">
          <cell r="B28" t="str">
            <v>372S025N</v>
          </cell>
        </row>
        <row r="29">
          <cell r="B29" t="str">
            <v>AFG1TX</v>
          </cell>
        </row>
        <row r="30">
          <cell r="B30" t="str">
            <v>AKE1</v>
          </cell>
        </row>
        <row r="31">
          <cell r="B31" t="str">
            <v>ANC1</v>
          </cell>
        </row>
        <row r="32">
          <cell r="B32" t="str">
            <v>ARD1</v>
          </cell>
        </row>
        <row r="33">
          <cell r="B33" t="str">
            <v>BCR2</v>
          </cell>
        </row>
        <row r="34">
          <cell r="B34" t="str">
            <v>BCRK</v>
          </cell>
        </row>
        <row r="35">
          <cell r="B35" t="str">
            <v>BIG</v>
          </cell>
        </row>
        <row r="36">
          <cell r="B36" t="str">
            <v>BAR</v>
          </cell>
        </row>
        <row r="37">
          <cell r="B37" t="str">
            <v>BPW</v>
          </cell>
        </row>
        <row r="38">
          <cell r="B38" t="str">
            <v>CAS</v>
          </cell>
        </row>
        <row r="39">
          <cell r="B39" t="str">
            <v>GHO</v>
          </cell>
        </row>
        <row r="40">
          <cell r="B40" t="str">
            <v>HSH</v>
          </cell>
        </row>
        <row r="41">
          <cell r="B41" t="str">
            <v>INT</v>
          </cell>
        </row>
        <row r="42">
          <cell r="B42" t="str">
            <v>KAN</v>
          </cell>
        </row>
        <row r="43">
          <cell r="B43" t="str">
            <v>POC</v>
          </cell>
        </row>
        <row r="44">
          <cell r="B44" t="str">
            <v>RUN</v>
          </cell>
        </row>
        <row r="45">
          <cell r="B45" t="str">
            <v>SPR</v>
          </cell>
        </row>
        <row r="46">
          <cell r="B46" t="str">
            <v>THS</v>
          </cell>
        </row>
        <row r="47">
          <cell r="B47" t="str">
            <v>BR3</v>
          </cell>
        </row>
        <row r="48">
          <cell r="B48" t="str">
            <v>BR4</v>
          </cell>
        </row>
        <row r="49">
          <cell r="B49" t="str">
            <v>BR5</v>
          </cell>
        </row>
        <row r="50">
          <cell r="B50" t="str">
            <v>BRA</v>
          </cell>
        </row>
        <row r="51">
          <cell r="B51" t="str">
            <v>BSR1</v>
          </cell>
        </row>
        <row r="52">
          <cell r="B52" t="str">
            <v>BTR1</v>
          </cell>
        </row>
        <row r="53">
          <cell r="B53" t="str">
            <v>CES1/CES2</v>
          </cell>
        </row>
        <row r="54">
          <cell r="B54" t="str">
            <v>CES1/CES2</v>
          </cell>
        </row>
        <row r="55">
          <cell r="B55" t="str">
            <v>CHIN</v>
          </cell>
        </row>
        <row r="56">
          <cell r="B56" t="str">
            <v>CL01</v>
          </cell>
        </row>
        <row r="57">
          <cell r="B57" t="str">
            <v>CNR5</v>
          </cell>
        </row>
        <row r="58">
          <cell r="B58" t="str">
            <v>CR1</v>
          </cell>
        </row>
        <row r="59">
          <cell r="B59" t="str">
            <v>CRE1</v>
          </cell>
        </row>
        <row r="60">
          <cell r="B60" t="str">
            <v>CRE1</v>
          </cell>
        </row>
        <row r="61">
          <cell r="B61" t="str">
            <v>CRE2</v>
          </cell>
        </row>
        <row r="62">
          <cell r="B62" t="str">
            <v>CRE3</v>
          </cell>
        </row>
        <row r="63">
          <cell r="B63" t="str">
            <v>CRR1</v>
          </cell>
        </row>
        <row r="64">
          <cell r="B64" t="str">
            <v>CRR2</v>
          </cell>
        </row>
        <row r="65">
          <cell r="B65" t="str">
            <v>CRS1</v>
          </cell>
        </row>
        <row r="66">
          <cell r="B66" t="str">
            <v>CRS2</v>
          </cell>
        </row>
        <row r="67">
          <cell r="B67" t="str">
            <v>CRS3</v>
          </cell>
        </row>
        <row r="68">
          <cell r="B68" t="str">
            <v>CRWD</v>
          </cell>
        </row>
        <row r="69">
          <cell r="B69" t="str">
            <v>DAI1</v>
          </cell>
        </row>
        <row r="70">
          <cell r="B70" t="str">
            <v>DOWGEN15M</v>
          </cell>
        </row>
        <row r="71">
          <cell r="B71" t="str">
            <v>DRW1</v>
          </cell>
        </row>
        <row r="72">
          <cell r="B72" t="str">
            <v>EAGL</v>
          </cell>
        </row>
        <row r="73">
          <cell r="B73" t="str">
            <v>EC01</v>
          </cell>
        </row>
        <row r="74">
          <cell r="B74" t="str">
            <v>EC04</v>
          </cell>
        </row>
        <row r="75">
          <cell r="B75" t="str">
            <v>EGC1</v>
          </cell>
        </row>
        <row r="76">
          <cell r="B76" t="str">
            <v>ENC1</v>
          </cell>
        </row>
        <row r="77">
          <cell r="B77" t="str">
            <v>ENC2</v>
          </cell>
        </row>
        <row r="78">
          <cell r="B78" t="str">
            <v>ENC3</v>
          </cell>
        </row>
        <row r="79">
          <cell r="B79" t="str">
            <v>FH1</v>
          </cell>
        </row>
        <row r="80">
          <cell r="B80" t="str">
            <v>FNG1</v>
          </cell>
        </row>
        <row r="81">
          <cell r="B81" t="str">
            <v>GN1</v>
          </cell>
        </row>
        <row r="82">
          <cell r="B82" t="str">
            <v>GN2</v>
          </cell>
        </row>
        <row r="83">
          <cell r="B83" t="str">
            <v>GN3</v>
          </cell>
        </row>
        <row r="84">
          <cell r="B84" t="str">
            <v>GPEC</v>
          </cell>
        </row>
        <row r="85">
          <cell r="B85" t="str">
            <v>GWW1</v>
          </cell>
        </row>
        <row r="86">
          <cell r="B86" t="str">
            <v>HAL1</v>
          </cell>
        </row>
        <row r="87">
          <cell r="B87" t="str">
            <v>HRM</v>
          </cell>
        </row>
        <row r="88">
          <cell r="B88" t="str">
            <v>IEW1</v>
          </cell>
        </row>
        <row r="89">
          <cell r="B89" t="str">
            <v>IEW2</v>
          </cell>
        </row>
        <row r="90">
          <cell r="B90" t="str">
            <v>IOR1</v>
          </cell>
        </row>
        <row r="91">
          <cell r="B91" t="str">
            <v>IOR3</v>
          </cell>
        </row>
        <row r="92">
          <cell r="B92" t="str">
            <v>NOVAGEN15M</v>
          </cell>
        </row>
        <row r="93">
          <cell r="B93" t="str">
            <v>KH1</v>
          </cell>
        </row>
        <row r="94">
          <cell r="B94" t="str">
            <v>KH2</v>
          </cell>
        </row>
        <row r="95">
          <cell r="B95" t="str">
            <v>KH3</v>
          </cell>
        </row>
        <row r="96">
          <cell r="B96" t="str">
            <v>KHW1</v>
          </cell>
        </row>
        <row r="97">
          <cell r="B97" t="str">
            <v>CMH1</v>
          </cell>
        </row>
        <row r="98">
          <cell r="B98" t="str">
            <v>MEG1</v>
          </cell>
        </row>
        <row r="99">
          <cell r="B99" t="str">
            <v>MKR1</v>
          </cell>
        </row>
        <row r="100">
          <cell r="B100" t="str">
            <v>MKRC</v>
          </cell>
        </row>
        <row r="101">
          <cell r="B101" t="str">
            <v>NEP1</v>
          </cell>
        </row>
        <row r="102">
          <cell r="B102" t="str">
            <v>NPC1</v>
          </cell>
        </row>
        <row r="103">
          <cell r="B103" t="str">
            <v>NPP1</v>
          </cell>
        </row>
        <row r="104">
          <cell r="B104" t="str">
            <v>NRG3</v>
          </cell>
        </row>
        <row r="105">
          <cell r="B105" t="str">
            <v>NX01</v>
          </cell>
        </row>
        <row r="106">
          <cell r="B106" t="str">
            <v>NX02</v>
          </cell>
        </row>
        <row r="107">
          <cell r="B107" t="str">
            <v>OMRH</v>
          </cell>
        </row>
        <row r="108">
          <cell r="B108" t="str">
            <v>OWF1</v>
          </cell>
        </row>
        <row r="109">
          <cell r="B109" t="str">
            <v>PH1</v>
          </cell>
        </row>
        <row r="110">
          <cell r="B110" t="str">
            <v>PKNE</v>
          </cell>
        </row>
        <row r="111">
          <cell r="B111" t="str">
            <v>PR1</v>
          </cell>
        </row>
        <row r="112">
          <cell r="B112" t="str">
            <v>RB1</v>
          </cell>
        </row>
        <row r="113">
          <cell r="B113" t="str">
            <v>RB2</v>
          </cell>
        </row>
        <row r="114">
          <cell r="B114" t="str">
            <v>RB3</v>
          </cell>
        </row>
        <row r="115">
          <cell r="B115" t="str">
            <v>RB5</v>
          </cell>
        </row>
        <row r="116">
          <cell r="B116" t="str">
            <v>RIV1</v>
          </cell>
        </row>
        <row r="117">
          <cell r="B117" t="str">
            <v>RL1</v>
          </cell>
        </row>
        <row r="118">
          <cell r="B118" t="str">
            <v>RYMD</v>
          </cell>
        </row>
        <row r="119">
          <cell r="B119" t="str">
            <v>SCL1</v>
          </cell>
        </row>
        <row r="120">
          <cell r="B120" t="str">
            <v>SCR2</v>
          </cell>
        </row>
        <row r="121">
          <cell r="B121" t="str">
            <v>SCR3</v>
          </cell>
        </row>
        <row r="122">
          <cell r="B122" t="str">
            <v>SCR4</v>
          </cell>
        </row>
        <row r="123">
          <cell r="B123" t="str">
            <v>SD1</v>
          </cell>
        </row>
        <row r="124">
          <cell r="B124" t="str">
            <v>SD2</v>
          </cell>
        </row>
        <row r="125">
          <cell r="B125" t="str">
            <v>SD3</v>
          </cell>
        </row>
        <row r="126">
          <cell r="B126" t="str">
            <v>SD4</v>
          </cell>
        </row>
        <row r="127">
          <cell r="B127" t="str">
            <v>SD5</v>
          </cell>
        </row>
        <row r="128">
          <cell r="B128" t="str">
            <v>SD6</v>
          </cell>
        </row>
        <row r="129">
          <cell r="B129" t="str">
            <v>SH1</v>
          </cell>
        </row>
        <row r="130">
          <cell r="B130" t="str">
            <v>SH2</v>
          </cell>
        </row>
        <row r="131">
          <cell r="B131" t="str">
            <v>SHCG</v>
          </cell>
        </row>
        <row r="132">
          <cell r="B132" t="str">
            <v>SCTG</v>
          </cell>
        </row>
        <row r="133">
          <cell r="B133" t="str">
            <v>SLP1</v>
          </cell>
        </row>
        <row r="134">
          <cell r="B134" t="str">
            <v>ST1</v>
          </cell>
        </row>
        <row r="135">
          <cell r="B135" t="str">
            <v>ST2</v>
          </cell>
        </row>
        <row r="136">
          <cell r="B136" t="str">
            <v>SCR1</v>
          </cell>
        </row>
        <row r="137">
          <cell r="B137" t="str">
            <v>TAB1</v>
          </cell>
        </row>
        <row r="138">
          <cell r="B138" t="str">
            <v>TAY1</v>
          </cell>
        </row>
        <row r="139">
          <cell r="B139" t="str">
            <v>TAY2</v>
          </cell>
        </row>
        <row r="140">
          <cell r="B140" t="str">
            <v>TC01</v>
          </cell>
        </row>
        <row r="141">
          <cell r="B141" t="str">
            <v>TC02</v>
          </cell>
        </row>
        <row r="142">
          <cell r="B142" t="str">
            <v>VVW1</v>
          </cell>
        </row>
        <row r="143">
          <cell r="B143" t="str">
            <v>VVW2</v>
          </cell>
        </row>
        <row r="144">
          <cell r="B144" t="str">
            <v>WB4</v>
          </cell>
        </row>
        <row r="145">
          <cell r="B145" t="str">
            <v>WEY1</v>
          </cell>
        </row>
        <row r="146">
          <cell r="B146" t="str">
            <v>WHT1</v>
          </cell>
        </row>
        <row r="147">
          <cell r="B147" t="str">
            <v>WST1</v>
          </cell>
        </row>
        <row r="148">
          <cell r="B148" t="str">
            <v>BCHEXP</v>
          </cell>
        </row>
        <row r="149">
          <cell r="B149" t="str">
            <v>MTEXP</v>
          </cell>
        </row>
        <row r="150">
          <cell r="B150" t="str">
            <v>BCHEXP</v>
          </cell>
        </row>
        <row r="151">
          <cell r="B151" t="str">
            <v>BCHEXP</v>
          </cell>
        </row>
        <row r="152">
          <cell r="B152" t="str">
            <v>SPCEXP</v>
          </cell>
        </row>
        <row r="153">
          <cell r="B153" t="str">
            <v>BCHEXP</v>
          </cell>
        </row>
        <row r="154">
          <cell r="B154" t="str">
            <v>BCHEXP</v>
          </cell>
        </row>
        <row r="155">
          <cell r="B155" t="str">
            <v>MTEXP</v>
          </cell>
        </row>
        <row r="156">
          <cell r="B156" t="str">
            <v>SPCEXP</v>
          </cell>
        </row>
        <row r="157">
          <cell r="B157" t="str">
            <v>BCHEXP</v>
          </cell>
        </row>
        <row r="158">
          <cell r="B158" t="str">
            <v>MTEXP</v>
          </cell>
        </row>
        <row r="159">
          <cell r="B159" t="str">
            <v>SPCEXP</v>
          </cell>
        </row>
        <row r="160">
          <cell r="B160" t="str">
            <v>BCHEXP</v>
          </cell>
        </row>
        <row r="161">
          <cell r="B161" t="str">
            <v>BCHEXP</v>
          </cell>
        </row>
        <row r="162">
          <cell r="B162" t="str">
            <v>MTEXP</v>
          </cell>
        </row>
        <row r="163">
          <cell r="B163" t="str">
            <v>SPCEXP</v>
          </cell>
        </row>
        <row r="164">
          <cell r="B164" t="str">
            <v>BCHEXP</v>
          </cell>
        </row>
        <row r="165">
          <cell r="B165" t="str">
            <v>MTEXP</v>
          </cell>
        </row>
        <row r="166">
          <cell r="B166" t="str">
            <v>BCHEXP</v>
          </cell>
        </row>
        <row r="167">
          <cell r="B167" t="str">
            <v>MTEXP</v>
          </cell>
        </row>
        <row r="168">
          <cell r="B168" t="str">
            <v>SPCEXP</v>
          </cell>
        </row>
        <row r="169">
          <cell r="B169" t="str">
            <v>MTEXP</v>
          </cell>
        </row>
        <row r="170">
          <cell r="B170" t="str">
            <v>BCHEXP</v>
          </cell>
        </row>
        <row r="171">
          <cell r="B171" t="str">
            <v>MTEXP</v>
          </cell>
        </row>
        <row r="172">
          <cell r="B172" t="str">
            <v>SPCEXP</v>
          </cell>
        </row>
        <row r="173">
          <cell r="B173" t="str">
            <v>BCHEXP</v>
          </cell>
        </row>
        <row r="174">
          <cell r="B174" t="str">
            <v>SPCEXP</v>
          </cell>
        </row>
        <row r="175">
          <cell r="B175" t="str">
            <v>BCHEXP</v>
          </cell>
        </row>
        <row r="176">
          <cell r="B176" t="str">
            <v>MTEXP</v>
          </cell>
        </row>
        <row r="177">
          <cell r="B177" t="str">
            <v>SPCEXP</v>
          </cell>
        </row>
        <row r="178">
          <cell r="B178" t="str">
            <v>BCHEXP</v>
          </cell>
        </row>
        <row r="179">
          <cell r="B179" t="str">
            <v>SPCEXP</v>
          </cell>
        </row>
        <row r="180">
          <cell r="B180" t="str">
            <v>BCHEXP</v>
          </cell>
        </row>
        <row r="181">
          <cell r="B181" t="str">
            <v>BCHEXP</v>
          </cell>
        </row>
        <row r="182">
          <cell r="B182" t="str">
            <v>MTEXP</v>
          </cell>
        </row>
        <row r="183">
          <cell r="B183" t="str">
            <v>SPCEXP</v>
          </cell>
        </row>
        <row r="184">
          <cell r="B184" t="str">
            <v>BCHEXP</v>
          </cell>
        </row>
        <row r="185">
          <cell r="B185" t="str">
            <v>MTEXP</v>
          </cell>
        </row>
        <row r="186">
          <cell r="B186" t="str">
            <v>SPCEXP</v>
          </cell>
        </row>
        <row r="187">
          <cell r="B187" t="str">
            <v>BCHEXP</v>
          </cell>
        </row>
        <row r="188">
          <cell r="B188" t="str">
            <v>BCHEXP</v>
          </cell>
        </row>
        <row r="189">
          <cell r="B189" t="str">
            <v>MTEXP</v>
          </cell>
        </row>
        <row r="190">
          <cell r="B190" t="str">
            <v>SPCEXP</v>
          </cell>
        </row>
        <row r="191">
          <cell r="B191" t="str">
            <v>BCHEXP</v>
          </cell>
        </row>
        <row r="192">
          <cell r="B192" t="str">
            <v>SPCEXP</v>
          </cell>
        </row>
        <row r="193">
          <cell r="B193" t="str">
            <v>BCHEXP</v>
          </cell>
        </row>
        <row r="194">
          <cell r="B194" t="str">
            <v>SPCEXP</v>
          </cell>
        </row>
        <row r="195">
          <cell r="B195" t="str">
            <v>MTEXP</v>
          </cell>
        </row>
        <row r="196">
          <cell r="B196" t="str">
            <v>BCHEXP</v>
          </cell>
        </row>
        <row r="197">
          <cell r="B197" t="str">
            <v>MTEXP</v>
          </cell>
        </row>
        <row r="198">
          <cell r="B198" t="str">
            <v>SPCEXP</v>
          </cell>
        </row>
        <row r="199">
          <cell r="B199" t="str">
            <v>BCHEXP</v>
          </cell>
        </row>
        <row r="200">
          <cell r="B200" t="str">
            <v>MTEXP</v>
          </cell>
        </row>
        <row r="201">
          <cell r="B201" t="str">
            <v>SPCEXP</v>
          </cell>
        </row>
        <row r="202">
          <cell r="B202" t="str">
            <v>BCHEXP</v>
          </cell>
        </row>
        <row r="203">
          <cell r="B203" t="str">
            <v>BCHEXP</v>
          </cell>
        </row>
        <row r="204">
          <cell r="B204" t="str">
            <v>SPCEXP</v>
          </cell>
        </row>
        <row r="205">
          <cell r="B205" t="str">
            <v>MTEXP</v>
          </cell>
        </row>
        <row r="206">
          <cell r="B206" t="str">
            <v>BCHEXP</v>
          </cell>
        </row>
        <row r="207">
          <cell r="B207" t="str">
            <v>BCHEXP</v>
          </cell>
        </row>
        <row r="208">
          <cell r="B208" t="str">
            <v>SPCEXP</v>
          </cell>
        </row>
        <row r="209">
          <cell r="B209" t="str">
            <v>MTEXP</v>
          </cell>
        </row>
        <row r="210">
          <cell r="B210" t="str">
            <v>BCHEXP</v>
          </cell>
        </row>
        <row r="211">
          <cell r="B211" t="str">
            <v>MTEXP</v>
          </cell>
        </row>
        <row r="212">
          <cell r="B212" t="str">
            <v>SPCEXP</v>
          </cell>
        </row>
        <row r="213">
          <cell r="B213" t="str">
            <v>BCHEXP</v>
          </cell>
        </row>
        <row r="214">
          <cell r="B214" t="str">
            <v>MTEXP</v>
          </cell>
        </row>
        <row r="215">
          <cell r="B215" t="str">
            <v>SPCEXP</v>
          </cell>
        </row>
        <row r="216">
          <cell r="B216" t="str">
            <v>BCHEXP</v>
          </cell>
        </row>
        <row r="217">
          <cell r="B217" t="str">
            <v>BCHEXP</v>
          </cell>
        </row>
        <row r="218">
          <cell r="B218" t="str">
            <v>SPCEXP</v>
          </cell>
        </row>
        <row r="219">
          <cell r="B219" t="str">
            <v>BCHIMP</v>
          </cell>
        </row>
        <row r="220">
          <cell r="B220" t="str">
            <v>120SIMP</v>
          </cell>
        </row>
        <row r="221">
          <cell r="B221" t="str">
            <v>BCHIMP</v>
          </cell>
        </row>
        <row r="222">
          <cell r="B222" t="str">
            <v>BCHIMP</v>
          </cell>
        </row>
        <row r="223">
          <cell r="B223" t="str">
            <v>BCHIMP</v>
          </cell>
        </row>
        <row r="224">
          <cell r="B224" t="str">
            <v>SPCIMP</v>
          </cell>
        </row>
        <row r="225">
          <cell r="B225" t="str">
            <v>BCHIMP</v>
          </cell>
        </row>
        <row r="226">
          <cell r="B226" t="str">
            <v>BCHIMP</v>
          </cell>
        </row>
        <row r="227">
          <cell r="B227" t="str">
            <v>BCHIMP</v>
          </cell>
        </row>
        <row r="228">
          <cell r="B228" t="str">
            <v>120SIMP</v>
          </cell>
        </row>
        <row r="229">
          <cell r="B229" t="str">
            <v>SPCIMP</v>
          </cell>
        </row>
        <row r="230">
          <cell r="B230" t="str">
            <v>BCHIMP</v>
          </cell>
        </row>
        <row r="231">
          <cell r="B231" t="str">
            <v>120SIMP</v>
          </cell>
        </row>
        <row r="232">
          <cell r="B232" t="str">
            <v>SPCIMP</v>
          </cell>
        </row>
        <row r="233">
          <cell r="B233" t="str">
            <v>BCHIMP</v>
          </cell>
        </row>
        <row r="234">
          <cell r="B234" t="str">
            <v>120SIMP</v>
          </cell>
        </row>
        <row r="235">
          <cell r="B235" t="str">
            <v>BCHIMP</v>
          </cell>
        </row>
        <row r="236">
          <cell r="B236" t="str">
            <v>120SIMP</v>
          </cell>
        </row>
        <row r="237">
          <cell r="B237" t="str">
            <v>SPCIMP</v>
          </cell>
        </row>
        <row r="238">
          <cell r="B238" t="str">
            <v>BCHIMP</v>
          </cell>
        </row>
        <row r="239">
          <cell r="B239" t="str">
            <v>120SIMP</v>
          </cell>
        </row>
        <row r="240">
          <cell r="B240" t="str">
            <v>SPCIMP</v>
          </cell>
        </row>
        <row r="241">
          <cell r="B241" t="str">
            <v>BCHIMP</v>
          </cell>
        </row>
        <row r="242">
          <cell r="B242" t="str">
            <v>120SIMP</v>
          </cell>
        </row>
        <row r="243">
          <cell r="B243" t="str">
            <v>120SIMP</v>
          </cell>
        </row>
        <row r="244">
          <cell r="B244" t="str">
            <v>BCHIMP</v>
          </cell>
        </row>
        <row r="245">
          <cell r="B245" t="str">
            <v>120SIMP</v>
          </cell>
        </row>
        <row r="246">
          <cell r="B246" t="str">
            <v>SPCIMP</v>
          </cell>
        </row>
        <row r="247">
          <cell r="B247" t="str">
            <v>BCHIMP</v>
          </cell>
        </row>
        <row r="248">
          <cell r="B248" t="str">
            <v>SPCIMP</v>
          </cell>
        </row>
        <row r="249">
          <cell r="B249" t="str">
            <v>BCHIMP</v>
          </cell>
        </row>
        <row r="250">
          <cell r="B250" t="str">
            <v>120SIMP</v>
          </cell>
        </row>
        <row r="251">
          <cell r="B251" t="str">
            <v>SPCIMP</v>
          </cell>
        </row>
        <row r="252">
          <cell r="B252" t="str">
            <v>BCHIMP</v>
          </cell>
        </row>
        <row r="253">
          <cell r="B253" t="str">
            <v>SPCIMP</v>
          </cell>
        </row>
        <row r="254">
          <cell r="B254" t="str">
            <v>BCHIMP</v>
          </cell>
        </row>
        <row r="255">
          <cell r="B255" t="str">
            <v>120SIMP</v>
          </cell>
        </row>
        <row r="256">
          <cell r="B256" t="str">
            <v>SPCIMP</v>
          </cell>
        </row>
        <row r="257">
          <cell r="B257" t="str">
            <v>BCHIMP</v>
          </cell>
        </row>
        <row r="258">
          <cell r="B258" t="str">
            <v>120SIMP</v>
          </cell>
        </row>
        <row r="259">
          <cell r="B259" t="str">
            <v>SPCIMP</v>
          </cell>
        </row>
        <row r="260">
          <cell r="B260" t="str">
            <v>120SIMP</v>
          </cell>
        </row>
        <row r="261">
          <cell r="B261" t="str">
            <v>BCHIMP</v>
          </cell>
        </row>
        <row r="262">
          <cell r="B262" t="str">
            <v>BCHIMP</v>
          </cell>
        </row>
        <row r="263">
          <cell r="B263" t="str">
            <v>120SIMP</v>
          </cell>
        </row>
        <row r="264">
          <cell r="B264" t="str">
            <v>SPCIMP</v>
          </cell>
        </row>
        <row r="265">
          <cell r="B265" t="str">
            <v>BCHIMP</v>
          </cell>
        </row>
        <row r="266">
          <cell r="B266" t="str">
            <v>SPCIMP</v>
          </cell>
        </row>
        <row r="267">
          <cell r="B267" t="str">
            <v>BCHIMP</v>
          </cell>
        </row>
        <row r="268">
          <cell r="B268" t="str">
            <v>120SIMP</v>
          </cell>
        </row>
        <row r="269">
          <cell r="B269" t="str">
            <v>SPCIMP</v>
          </cell>
        </row>
        <row r="270">
          <cell r="B270" t="str">
            <v>BCHIMP</v>
          </cell>
        </row>
        <row r="271">
          <cell r="B271" t="str">
            <v>BCHIMP</v>
          </cell>
        </row>
        <row r="272">
          <cell r="B272" t="str">
            <v>120SIMP</v>
          </cell>
        </row>
        <row r="273">
          <cell r="B273" t="str">
            <v>SPCIMP</v>
          </cell>
        </row>
        <row r="274">
          <cell r="B274" t="str">
            <v>BCHIMP</v>
          </cell>
        </row>
        <row r="275">
          <cell r="B275" t="str">
            <v>BCHIMP</v>
          </cell>
        </row>
        <row r="276">
          <cell r="B276" t="str">
            <v>120SIMP</v>
          </cell>
        </row>
        <row r="277">
          <cell r="B277" t="str">
            <v>SPCIMP</v>
          </cell>
        </row>
        <row r="278">
          <cell r="B278" t="str">
            <v>SPCIMP</v>
          </cell>
        </row>
        <row r="279">
          <cell r="B279" t="str">
            <v>BCHIMP</v>
          </cell>
        </row>
        <row r="280">
          <cell r="B280" t="str">
            <v>BCHIMP</v>
          </cell>
        </row>
        <row r="281">
          <cell r="B281" t="str">
            <v>120SIMP</v>
          </cell>
        </row>
        <row r="282">
          <cell r="B282" t="str">
            <v>SPCIMP</v>
          </cell>
        </row>
        <row r="283">
          <cell r="B283" t="str">
            <v>BCHIMP</v>
          </cell>
        </row>
        <row r="284">
          <cell r="B284" t="str">
            <v>BCHIMP</v>
          </cell>
        </row>
        <row r="285">
          <cell r="B285" t="str">
            <v>SPCIMP</v>
          </cell>
        </row>
        <row r="286">
          <cell r="B286" t="str">
            <v>BCHIMP</v>
          </cell>
        </row>
        <row r="287">
          <cell r="B287" t="str">
            <v>120SIMP</v>
          </cell>
        </row>
        <row r="288">
          <cell r="B288" t="str">
            <v>SPCIMP</v>
          </cell>
        </row>
        <row r="289">
          <cell r="B289" t="str">
            <v>BCHIMP</v>
          </cell>
        </row>
        <row r="290">
          <cell r="B290" t="str">
            <v>120SIMP</v>
          </cell>
        </row>
        <row r="291">
          <cell r="B291" t="str">
            <v>SPCIMP</v>
          </cell>
        </row>
        <row r="292">
          <cell r="B292" t="str">
            <v>BCHIMP</v>
          </cell>
        </row>
        <row r="293">
          <cell r="B293" t="str">
            <v>120SIMP</v>
          </cell>
        </row>
        <row r="294">
          <cell r="B294" t="str">
            <v>SPCIMP</v>
          </cell>
        </row>
        <row r="295">
          <cell r="B295" t="str">
            <v>BCHIMP</v>
          </cell>
        </row>
        <row r="296">
          <cell r="B296" t="str">
            <v>BCHIMP</v>
          </cell>
        </row>
        <row r="297">
          <cell r="B297" t="str">
            <v>SPCIMP</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81"/>
  <sheetViews>
    <sheetView showZeros="0" tabSelected="1" workbookViewId="0">
      <pane xSplit="3" ySplit="4" topLeftCell="D5" activePane="bottomRight" state="frozen"/>
      <selection pane="topRight" activeCell="D1" sqref="D1"/>
      <selection pane="bottomLeft" activeCell="A5" sqref="A5"/>
      <selection pane="bottomRight" activeCell="D5" sqref="D5"/>
    </sheetView>
  </sheetViews>
  <sheetFormatPr defaultRowHeight="15" outlineLevelRow="2" x14ac:dyDescent="0.25"/>
  <cols>
    <col min="1" max="1" width="19.7109375" bestFit="1" customWidth="1"/>
    <col min="2" max="2" width="10.5703125" bestFit="1" customWidth="1"/>
    <col min="3" max="3" width="47" bestFit="1" customWidth="1"/>
    <col min="4" max="4" width="15.140625" bestFit="1" customWidth="1"/>
    <col min="5" max="5" width="47.140625" bestFit="1" customWidth="1"/>
    <col min="6" max="21" width="13.7109375" style="16" customWidth="1"/>
  </cols>
  <sheetData>
    <row r="1" spans="1:21" x14ac:dyDescent="0.25">
      <c r="A1" s="2" t="s">
        <v>740</v>
      </c>
      <c r="B1" s="2"/>
    </row>
    <row r="2" spans="1:21" x14ac:dyDescent="0.25">
      <c r="A2" s="2" t="s">
        <v>774</v>
      </c>
      <c r="B2" s="5"/>
    </row>
    <row r="3" spans="1:21" x14ac:dyDescent="0.25">
      <c r="F3" s="37" t="s">
        <v>753</v>
      </c>
      <c r="G3" s="38"/>
      <c r="H3" s="38"/>
      <c r="I3" s="39"/>
      <c r="J3" s="37" t="s">
        <v>756</v>
      </c>
      <c r="K3" s="38"/>
      <c r="L3" s="38"/>
      <c r="M3" s="39"/>
      <c r="N3" s="37" t="s">
        <v>757</v>
      </c>
      <c r="O3" s="38"/>
      <c r="P3" s="38"/>
      <c r="Q3" s="39"/>
      <c r="R3" s="37" t="s">
        <v>771</v>
      </c>
      <c r="S3" s="38"/>
      <c r="T3" s="38"/>
      <c r="U3" s="39"/>
    </row>
    <row r="4" spans="1:21" x14ac:dyDescent="0.25">
      <c r="A4" s="10" t="s">
        <v>238</v>
      </c>
      <c r="B4" s="10" t="s">
        <v>0</v>
      </c>
      <c r="C4" s="10" t="s">
        <v>654</v>
      </c>
      <c r="D4" s="10" t="s">
        <v>2</v>
      </c>
      <c r="E4" s="10" t="s">
        <v>464</v>
      </c>
      <c r="F4" s="28" t="s">
        <v>752</v>
      </c>
      <c r="G4" s="29" t="s">
        <v>770</v>
      </c>
      <c r="H4" s="29" t="s">
        <v>750</v>
      </c>
      <c r="I4" s="30" t="s">
        <v>748</v>
      </c>
      <c r="J4" s="28" t="s">
        <v>752</v>
      </c>
      <c r="K4" s="29" t="s">
        <v>770</v>
      </c>
      <c r="L4" s="29" t="s">
        <v>750</v>
      </c>
      <c r="M4" s="30" t="s">
        <v>748</v>
      </c>
      <c r="N4" s="28" t="s">
        <v>752</v>
      </c>
      <c r="O4" s="29" t="s">
        <v>770</v>
      </c>
      <c r="P4" s="29" t="s">
        <v>750</v>
      </c>
      <c r="Q4" s="30" t="s">
        <v>748</v>
      </c>
      <c r="R4" s="28" t="s">
        <v>752</v>
      </c>
      <c r="S4" s="29" t="s">
        <v>770</v>
      </c>
      <c r="T4" s="29" t="s">
        <v>750</v>
      </c>
      <c r="U4" s="30" t="s">
        <v>748</v>
      </c>
    </row>
    <row r="5" spans="1:21" outlineLevel="2" x14ac:dyDescent="0.25">
      <c r="A5" t="s">
        <v>288</v>
      </c>
      <c r="B5" t="str">
        <f ca="1">VLOOKUP($A5,IndexLookup,2,FALSE)</f>
        <v>ANC</v>
      </c>
      <c r="C5" t="str">
        <f ca="1">VLOOKUP($B5,ParticipantLookup,2,FALSE)</f>
        <v>Alberta Newsprint Company</v>
      </c>
      <c r="D5" t="str">
        <f ca="1">VLOOKUP($A5,IndexLookup,3,FALSE)</f>
        <v>ANC1</v>
      </c>
      <c r="E5" t="str">
        <f ca="1">VLOOKUP($D5,FacilityLookup,2,FALSE)</f>
        <v>Alberta Newsprint</v>
      </c>
      <c r="F5" s="31">
        <f ca="1">IFERROR(VLOOKUP($A5,Lookup2016,53,FALSE),0)</f>
        <v>-1315.67</v>
      </c>
      <c r="G5" s="32">
        <f ca="1">IFERROR(VLOOKUP($A5,Lookup2016,54,FALSE),0)</f>
        <v>-65.790000000000006</v>
      </c>
      <c r="H5" s="32">
        <f ca="1">IFERROR(VLOOKUP($A5,Lookup2016,55,FALSE),0)</f>
        <v>-161.80999999999997</v>
      </c>
      <c r="I5" s="33">
        <f ca="1">IFERROR(VLOOKUP($A5,Lookup2016,56,FALSE),0)</f>
        <v>-1543.2700000000002</v>
      </c>
      <c r="J5" s="31">
        <f ca="1">IFERROR(VLOOKUP($A5,Lookup2015,53,FALSE),0)</f>
        <v>39767.789999999994</v>
      </c>
      <c r="K5" s="32">
        <f ca="1">IFERROR(VLOOKUP($A5,Lookup2015,54,FALSE),0)</f>
        <v>1988.4000000000003</v>
      </c>
      <c r="L5" s="32">
        <f ca="1">IFERROR(VLOOKUP($A5,Lookup2015,55,FALSE),0)</f>
        <v>5921.9699999999984</v>
      </c>
      <c r="M5" s="33">
        <f ca="1">IFERROR(VLOOKUP($A5,Lookup2015,56,FALSE),0)</f>
        <v>47678.160000000011</v>
      </c>
      <c r="N5" s="31">
        <f ca="1">IFERROR(VLOOKUP($A5,Lookup2014,53,FALSE),0)</f>
        <v>86452.209999999992</v>
      </c>
      <c r="O5" s="32">
        <f ca="1">IFERROR(VLOOKUP($A5,Lookup2014,54,FALSE),0)</f>
        <v>4322.6200000000008</v>
      </c>
      <c r="P5" s="32">
        <f ca="1">IFERROR(VLOOKUP($A5,Lookup2014,55,FALSE),0)</f>
        <v>14878.89</v>
      </c>
      <c r="Q5" s="33">
        <f ca="1">IFERROR(VLOOKUP($A5,Lookup2014,56,FALSE),0)</f>
        <v>105653.71999999997</v>
      </c>
      <c r="R5" s="31">
        <f ca="1">F5+J5+N5</f>
        <v>124904.32999999999</v>
      </c>
      <c r="S5" s="32">
        <f ca="1">G5+K5+O5</f>
        <v>6245.2300000000014</v>
      </c>
      <c r="T5" s="32">
        <f ca="1">H5+L5+P5</f>
        <v>20639.049999999996</v>
      </c>
      <c r="U5" s="33">
        <f ca="1">I5+M5+Q5</f>
        <v>151788.60999999999</v>
      </c>
    </row>
    <row r="6" spans="1:21" outlineLevel="1" x14ac:dyDescent="0.25">
      <c r="C6" s="2" t="s">
        <v>668</v>
      </c>
      <c r="F6" s="34">
        <f t="shared" ref="F6:U6" ca="1" si="0">SUBTOTAL(9,F5:F5)</f>
        <v>-1315.67</v>
      </c>
      <c r="G6" s="35">
        <f t="shared" ca="1" si="0"/>
        <v>-65.790000000000006</v>
      </c>
      <c r="H6" s="35">
        <f t="shared" ca="1" si="0"/>
        <v>-161.80999999999997</v>
      </c>
      <c r="I6" s="36">
        <f t="shared" ca="1" si="0"/>
        <v>-1543.2700000000002</v>
      </c>
      <c r="J6" s="34">
        <f t="shared" ca="1" si="0"/>
        <v>39767.789999999994</v>
      </c>
      <c r="K6" s="35">
        <f t="shared" ca="1" si="0"/>
        <v>1988.4000000000003</v>
      </c>
      <c r="L6" s="35">
        <f t="shared" ca="1" si="0"/>
        <v>5921.9699999999984</v>
      </c>
      <c r="M6" s="36">
        <f t="shared" ca="1" si="0"/>
        <v>47678.160000000011</v>
      </c>
      <c r="N6" s="34">
        <f t="shared" ca="1" si="0"/>
        <v>86452.209999999992</v>
      </c>
      <c r="O6" s="35">
        <f t="shared" ca="1" si="0"/>
        <v>4322.6200000000008</v>
      </c>
      <c r="P6" s="35">
        <f t="shared" ca="1" si="0"/>
        <v>14878.89</v>
      </c>
      <c r="Q6" s="36">
        <f t="shared" ca="1" si="0"/>
        <v>105653.71999999997</v>
      </c>
      <c r="R6" s="34">
        <f t="shared" ca="1" si="0"/>
        <v>124904.32999999999</v>
      </c>
      <c r="S6" s="35">
        <f t="shared" ca="1" si="0"/>
        <v>6245.2300000000014</v>
      </c>
      <c r="T6" s="35">
        <f t="shared" ca="1" si="0"/>
        <v>20639.049999999996</v>
      </c>
      <c r="U6" s="36">
        <f t="shared" ca="1" si="0"/>
        <v>151788.60999999999</v>
      </c>
    </row>
    <row r="7" spans="1:21" outlineLevel="2" x14ac:dyDescent="0.25">
      <c r="A7" t="s">
        <v>296</v>
      </c>
      <c r="B7" t="str">
        <f ca="1">VLOOKUP($A7,IndexLookup,2,FALSE)</f>
        <v>ALPL</v>
      </c>
      <c r="C7" t="str">
        <f ca="1">VLOOKUP($B7,ParticipantLookup,2,FALSE)</f>
        <v>Alberta Power (2000) Ltd.</v>
      </c>
      <c r="D7" t="str">
        <f ca="1">VLOOKUP($A7,IndexLookup,3,FALSE)</f>
        <v>BR3</v>
      </c>
      <c r="E7" t="str">
        <f ca="1">VLOOKUP($D7,FacilityLookup,2,FALSE)</f>
        <v>Battle River #3</v>
      </c>
      <c r="F7" s="34">
        <f ca="1">IFERROR(VLOOKUP($A7,Lookup2016,53,FALSE),0)</f>
        <v>-6915.82</v>
      </c>
      <c r="G7" s="35">
        <f ca="1">IFERROR(VLOOKUP($A7,Lookup2016,54,FALSE),0)</f>
        <v>-345.8</v>
      </c>
      <c r="H7" s="35">
        <f ca="1">IFERROR(VLOOKUP($A7,Lookup2016,55,FALSE),0)</f>
        <v>-867.95999999999992</v>
      </c>
      <c r="I7" s="36">
        <f ca="1">IFERROR(VLOOKUP($A7,Lookup2016,56,FALSE),0)</f>
        <v>-8129.58</v>
      </c>
      <c r="J7" s="34">
        <f ca="1">IFERROR(VLOOKUP($A7,Lookup2015,53,FALSE),0)</f>
        <v>-85467.79</v>
      </c>
      <c r="K7" s="35">
        <f ca="1">IFERROR(VLOOKUP($A7,Lookup2015,54,FALSE),0)</f>
        <v>-4273.3899999999994</v>
      </c>
      <c r="L7" s="35">
        <f ca="1">IFERROR(VLOOKUP($A7,Lookup2015,55,FALSE),0)</f>
        <v>-12950.220000000001</v>
      </c>
      <c r="M7" s="36">
        <f ca="1">IFERROR(VLOOKUP($A7,Lookup2015,56,FALSE),0)</f>
        <v>-102691.39999999998</v>
      </c>
      <c r="N7" s="34">
        <f ca="1">IFERROR(VLOOKUP($A7,Lookup2014,53,FALSE),0)</f>
        <v>-322654.92000000016</v>
      </c>
      <c r="O7" s="35">
        <f ca="1">IFERROR(VLOOKUP($A7,Lookup2014,54,FALSE),0)</f>
        <v>-16132.749999999998</v>
      </c>
      <c r="P7" s="35">
        <f ca="1">IFERROR(VLOOKUP($A7,Lookup2014,55,FALSE),0)</f>
        <v>-56240.020000000004</v>
      </c>
      <c r="Q7" s="36">
        <f ca="1">IFERROR(VLOOKUP($A7,Lookup2014,56,FALSE),0)</f>
        <v>-395027.69000000006</v>
      </c>
      <c r="R7" s="34">
        <f t="shared" ref="R7:R89" ca="1" si="1">F7+J7+N7</f>
        <v>-415038.53000000014</v>
      </c>
      <c r="S7" s="35">
        <f t="shared" ref="S7:S89" ca="1" si="2">G7+K7+O7</f>
        <v>-20751.939999999999</v>
      </c>
      <c r="T7" s="35">
        <f t="shared" ref="T7:T89" ca="1" si="3">H7+L7+P7</f>
        <v>-70058.200000000012</v>
      </c>
      <c r="U7" s="36">
        <f t="shared" ref="U7:U89" ca="1" si="4">I7+M7+Q7</f>
        <v>-505848.67000000004</v>
      </c>
    </row>
    <row r="8" spans="1:21" outlineLevel="2" x14ac:dyDescent="0.25">
      <c r="A8" t="s">
        <v>297</v>
      </c>
      <c r="B8" t="str">
        <f ca="1">VLOOKUP($A8,IndexLookup,2,FALSE)</f>
        <v>ALPL</v>
      </c>
      <c r="C8" t="str">
        <f ca="1">VLOOKUP($B8,ParticipantLookup,2,FALSE)</f>
        <v>Alberta Power (2000) Ltd.</v>
      </c>
      <c r="D8" t="str">
        <f ca="1">VLOOKUP($A8,IndexLookup,3,FALSE)</f>
        <v>BR4</v>
      </c>
      <c r="E8" t="str">
        <f ca="1">VLOOKUP($D8,FacilityLookup,2,FALSE)</f>
        <v>Battle River #4</v>
      </c>
      <c r="F8" s="34">
        <f ca="1">IFERROR(VLOOKUP($A8,Lookup2016,53,FALSE),0)</f>
        <v>-26948.729999999985</v>
      </c>
      <c r="G8" s="35">
        <f ca="1">IFERROR(VLOOKUP($A8,Lookup2016,54,FALSE),0)</f>
        <v>-1347.43</v>
      </c>
      <c r="H8" s="35">
        <f ca="1">IFERROR(VLOOKUP($A8,Lookup2016,55,FALSE),0)</f>
        <v>-3260.5800000000004</v>
      </c>
      <c r="I8" s="36">
        <f ca="1">IFERROR(VLOOKUP($A8,Lookup2016,56,FALSE),0)</f>
        <v>-31556.739999999983</v>
      </c>
      <c r="J8" s="34">
        <f ca="1">IFERROR(VLOOKUP($A8,Lookup2015,53,FALSE),0)</f>
        <v>-670639.62</v>
      </c>
      <c r="K8" s="35">
        <f ca="1">IFERROR(VLOOKUP($A8,Lookup2015,54,FALSE),0)</f>
        <v>-33531.979999999996</v>
      </c>
      <c r="L8" s="35">
        <f ca="1">IFERROR(VLOOKUP($A8,Lookup2015,55,FALSE),0)</f>
        <v>-99891.65</v>
      </c>
      <c r="M8" s="36">
        <f ca="1">IFERROR(VLOOKUP($A8,Lookup2015,56,FALSE),0)</f>
        <v>-804063.25</v>
      </c>
      <c r="N8" s="34">
        <f ca="1">IFERROR(VLOOKUP($A8,Lookup2014,53,FALSE),0)</f>
        <v>-487410.28000000014</v>
      </c>
      <c r="O8" s="35">
        <f ca="1">IFERROR(VLOOKUP($A8,Lookup2014,54,FALSE),0)</f>
        <v>-24370.52</v>
      </c>
      <c r="P8" s="35">
        <f ca="1">IFERROR(VLOOKUP($A8,Lookup2014,55,FALSE),0)</f>
        <v>-84627.4</v>
      </c>
      <c r="Q8" s="36">
        <f ca="1">IFERROR(VLOOKUP($A8,Lookup2014,56,FALSE),0)</f>
        <v>-596408.20000000019</v>
      </c>
      <c r="R8" s="34">
        <f t="shared" ca="1" si="1"/>
        <v>-1184998.6300000001</v>
      </c>
      <c r="S8" s="35">
        <f t="shared" ca="1" si="2"/>
        <v>-59249.929999999993</v>
      </c>
      <c r="T8" s="35">
        <f t="shared" ca="1" si="3"/>
        <v>-187779.63</v>
      </c>
      <c r="U8" s="36">
        <f t="shared" ca="1" si="4"/>
        <v>-1432028.1900000002</v>
      </c>
    </row>
    <row r="9" spans="1:21" outlineLevel="2" x14ac:dyDescent="0.25">
      <c r="A9" t="s">
        <v>461</v>
      </c>
      <c r="B9" t="str">
        <f ca="1">VLOOKUP($A9,IndexLookup,2,FALSE)</f>
        <v>AP00</v>
      </c>
      <c r="C9" t="str">
        <f ca="1">VLOOKUP($B9,ParticipantLookup,2,FALSE)</f>
        <v>Alberta Power (2000) Ltd.</v>
      </c>
      <c r="D9" t="str">
        <f ca="1">VLOOKUP($A9,IndexLookup,3,FALSE)</f>
        <v>ST1</v>
      </c>
      <c r="E9" t="str">
        <f ca="1">VLOOKUP($D9,FacilityLookup,2,FALSE)</f>
        <v>Sturgeon #1</v>
      </c>
      <c r="F9" s="34">
        <f ca="1">IFERROR(VLOOKUP($A9,Lookup2016,53,FALSE),0)</f>
        <v>0</v>
      </c>
      <c r="G9" s="35">
        <f ca="1">IFERROR(VLOOKUP($A9,Lookup2016,54,FALSE),0)</f>
        <v>0</v>
      </c>
      <c r="H9" s="35">
        <f ca="1">IFERROR(VLOOKUP($A9,Lookup2016,55,FALSE),0)</f>
        <v>0</v>
      </c>
      <c r="I9" s="36">
        <f ca="1">IFERROR(VLOOKUP($A9,Lookup2016,56,FALSE),0)</f>
        <v>0</v>
      </c>
      <c r="J9" s="34">
        <f ca="1">IFERROR(VLOOKUP($A9,Lookup2015,53,FALSE),0)</f>
        <v>0</v>
      </c>
      <c r="K9" s="35">
        <f ca="1">IFERROR(VLOOKUP($A9,Lookup2015,54,FALSE),0)</f>
        <v>0</v>
      </c>
      <c r="L9" s="35">
        <f ca="1">IFERROR(VLOOKUP($A9,Lookup2015,55,FALSE),0)</f>
        <v>0</v>
      </c>
      <c r="M9" s="36">
        <f ca="1">IFERROR(VLOOKUP($A9,Lookup2015,56,FALSE),0)</f>
        <v>0</v>
      </c>
      <c r="N9" s="34">
        <f ca="1">IFERROR(VLOOKUP($A9,Lookup2014,53,FALSE),0)</f>
        <v>0</v>
      </c>
      <c r="O9" s="35">
        <f ca="1">IFERROR(VLOOKUP($A9,Lookup2014,54,FALSE),0)</f>
        <v>0</v>
      </c>
      <c r="P9" s="35">
        <f ca="1">IFERROR(VLOOKUP($A9,Lookup2014,55,FALSE),0)</f>
        <v>0</v>
      </c>
      <c r="Q9" s="36">
        <f ca="1">IFERROR(VLOOKUP($A9,Lookup2014,56,FALSE),0)</f>
        <v>0</v>
      </c>
      <c r="R9" s="34">
        <f t="shared" ca="1" si="1"/>
        <v>0</v>
      </c>
      <c r="S9" s="35">
        <f t="shared" ca="1" si="2"/>
        <v>0</v>
      </c>
      <c r="T9" s="35">
        <f t="shared" ca="1" si="3"/>
        <v>0</v>
      </c>
      <c r="U9" s="36">
        <f t="shared" ca="1" si="4"/>
        <v>0</v>
      </c>
    </row>
    <row r="10" spans="1:21" outlineLevel="2" x14ac:dyDescent="0.25">
      <c r="A10" t="s">
        <v>462</v>
      </c>
      <c r="B10" t="str">
        <f ca="1">VLOOKUP($A10,IndexLookup,2,FALSE)</f>
        <v>AP00</v>
      </c>
      <c r="C10" t="str">
        <f ca="1">VLOOKUP($B10,ParticipantLookup,2,FALSE)</f>
        <v>Alberta Power (2000) Ltd.</v>
      </c>
      <c r="D10" t="str">
        <f ca="1">VLOOKUP($A10,IndexLookup,3,FALSE)</f>
        <v>ST2</v>
      </c>
      <c r="E10" t="str">
        <f ca="1">VLOOKUP($D10,FacilityLookup,2,FALSE)</f>
        <v>Sturgeon #2</v>
      </c>
      <c r="F10" s="34">
        <f ca="1">IFERROR(VLOOKUP($A10,Lookup2016,53,FALSE),0)</f>
        <v>0</v>
      </c>
      <c r="G10" s="35">
        <f ca="1">IFERROR(VLOOKUP($A10,Lookup2016,54,FALSE),0)</f>
        <v>0</v>
      </c>
      <c r="H10" s="35">
        <f ca="1">IFERROR(VLOOKUP($A10,Lookup2016,55,FALSE),0)</f>
        <v>0</v>
      </c>
      <c r="I10" s="36">
        <f ca="1">IFERROR(VLOOKUP($A10,Lookup2016,56,FALSE),0)</f>
        <v>0</v>
      </c>
      <c r="J10" s="34">
        <f ca="1">IFERROR(VLOOKUP($A10,Lookup2015,53,FALSE),0)</f>
        <v>0</v>
      </c>
      <c r="K10" s="35">
        <f ca="1">IFERROR(VLOOKUP($A10,Lookup2015,54,FALSE),0)</f>
        <v>0</v>
      </c>
      <c r="L10" s="35">
        <f ca="1">IFERROR(VLOOKUP($A10,Lookup2015,55,FALSE),0)</f>
        <v>0</v>
      </c>
      <c r="M10" s="36">
        <f ca="1">IFERROR(VLOOKUP($A10,Lookup2015,56,FALSE),0)</f>
        <v>0</v>
      </c>
      <c r="N10" s="34">
        <f ca="1">IFERROR(VLOOKUP($A10,Lookup2014,53,FALSE),0)</f>
        <v>0</v>
      </c>
      <c r="O10" s="35">
        <f ca="1">IFERROR(VLOOKUP($A10,Lookup2014,54,FALSE),0)</f>
        <v>0</v>
      </c>
      <c r="P10" s="35">
        <f ca="1">IFERROR(VLOOKUP($A10,Lookup2014,55,FALSE),0)</f>
        <v>0</v>
      </c>
      <c r="Q10" s="36">
        <f ca="1">IFERROR(VLOOKUP($A10,Lookup2014,56,FALSE),0)</f>
        <v>0</v>
      </c>
      <c r="R10" s="34">
        <f t="shared" ca="1" si="1"/>
        <v>0</v>
      </c>
      <c r="S10" s="35">
        <f t="shared" ca="1" si="2"/>
        <v>0</v>
      </c>
      <c r="T10" s="35">
        <f t="shared" ca="1" si="3"/>
        <v>0</v>
      </c>
      <c r="U10" s="36">
        <f t="shared" ca="1" si="4"/>
        <v>0</v>
      </c>
    </row>
    <row r="11" spans="1:21" outlineLevel="1" x14ac:dyDescent="0.25">
      <c r="C11" s="2" t="s">
        <v>669</v>
      </c>
      <c r="F11" s="34">
        <f t="shared" ref="F11:U11" ca="1" si="5">SUBTOTAL(9,F7:F10)</f>
        <v>-33864.549999999988</v>
      </c>
      <c r="G11" s="35">
        <f t="shared" ca="1" si="5"/>
        <v>-1693.23</v>
      </c>
      <c r="H11" s="35">
        <f t="shared" ca="1" si="5"/>
        <v>-4128.54</v>
      </c>
      <c r="I11" s="36">
        <f t="shared" ca="1" si="5"/>
        <v>-39686.319999999985</v>
      </c>
      <c r="J11" s="34">
        <f t="shared" ca="1" si="5"/>
        <v>-756107.41</v>
      </c>
      <c r="K11" s="35">
        <f t="shared" ca="1" si="5"/>
        <v>-37805.369999999995</v>
      </c>
      <c r="L11" s="35">
        <f t="shared" ca="1" si="5"/>
        <v>-112841.87</v>
      </c>
      <c r="M11" s="36">
        <f t="shared" ca="1" si="5"/>
        <v>-906754.65</v>
      </c>
      <c r="N11" s="34">
        <f t="shared" ca="1" si="5"/>
        <v>-810065.2000000003</v>
      </c>
      <c r="O11" s="35">
        <f t="shared" ca="1" si="5"/>
        <v>-40503.269999999997</v>
      </c>
      <c r="P11" s="35">
        <f t="shared" ca="1" si="5"/>
        <v>-140867.41999999998</v>
      </c>
      <c r="Q11" s="36">
        <f t="shared" ca="1" si="5"/>
        <v>-991435.89000000025</v>
      </c>
      <c r="R11" s="34">
        <f t="shared" ca="1" si="5"/>
        <v>-1600037.1600000001</v>
      </c>
      <c r="S11" s="35">
        <f t="shared" ca="1" si="5"/>
        <v>-80001.87</v>
      </c>
      <c r="T11" s="35">
        <f t="shared" ca="1" si="5"/>
        <v>-257837.83000000002</v>
      </c>
      <c r="U11" s="36">
        <f t="shared" ca="1" si="5"/>
        <v>-1937876.8600000003</v>
      </c>
    </row>
    <row r="12" spans="1:21" outlineLevel="2" x14ac:dyDescent="0.25">
      <c r="A12" t="s">
        <v>286</v>
      </c>
      <c r="B12" t="str">
        <f ca="1">VLOOKUP($A12,IndexLookup,2,FALSE)</f>
        <v>APF</v>
      </c>
      <c r="C12" t="str">
        <f ca="1">VLOOKUP($B12,ParticipantLookup,2,FALSE)</f>
        <v>Alberta-Pacific Forest Industries Inc.</v>
      </c>
      <c r="D12" t="str">
        <f ca="1">VLOOKUP($A12,IndexLookup,3,FALSE)</f>
        <v>AFG1TX</v>
      </c>
      <c r="E12" t="str">
        <f ca="1">VLOOKUP($D12,FacilityLookup,2,FALSE)</f>
        <v>APF Athabasca</v>
      </c>
      <c r="F12" s="34">
        <f ca="1">IFERROR(VLOOKUP($A12,Lookup2016,53,FALSE),0)</f>
        <v>-24673.440000000002</v>
      </c>
      <c r="G12" s="35">
        <f ca="1">IFERROR(VLOOKUP($A12,Lookup2016,54,FALSE),0)</f>
        <v>-1233.68</v>
      </c>
      <c r="H12" s="35">
        <f ca="1">IFERROR(VLOOKUP($A12,Lookup2016,55,FALSE),0)</f>
        <v>-3027.4700000000003</v>
      </c>
      <c r="I12" s="36">
        <f ca="1">IFERROR(VLOOKUP($A12,Lookup2016,56,FALSE),0)</f>
        <v>-28934.59</v>
      </c>
      <c r="J12" s="34">
        <f ca="1">IFERROR(VLOOKUP($A12,Lookup2015,53,FALSE),0)</f>
        <v>-90302.189999999988</v>
      </c>
      <c r="K12" s="35">
        <f ca="1">IFERROR(VLOOKUP($A12,Lookup2015,54,FALSE),0)</f>
        <v>-4515.12</v>
      </c>
      <c r="L12" s="35">
        <f ca="1">IFERROR(VLOOKUP($A12,Lookup2015,55,FALSE),0)</f>
        <v>-13448.01</v>
      </c>
      <c r="M12" s="36">
        <f ca="1">IFERROR(VLOOKUP($A12,Lookup2015,56,FALSE),0)</f>
        <v>-108265.31999999999</v>
      </c>
      <c r="N12" s="34">
        <f ca="1">IFERROR(VLOOKUP($A12,Lookup2014,53,FALSE),0)</f>
        <v>19265.530000000002</v>
      </c>
      <c r="O12" s="35">
        <f ca="1">IFERROR(VLOOKUP($A12,Lookup2014,54,FALSE),0)</f>
        <v>963.28999999999985</v>
      </c>
      <c r="P12" s="35">
        <f ca="1">IFERROR(VLOOKUP($A12,Lookup2014,55,FALSE),0)</f>
        <v>3378.2700000000004</v>
      </c>
      <c r="Q12" s="36">
        <f ca="1">IFERROR(VLOOKUP($A12,Lookup2014,56,FALSE),0)</f>
        <v>23607.089999999997</v>
      </c>
      <c r="R12" s="34">
        <f t="shared" ca="1" si="1"/>
        <v>-95710.099999999991</v>
      </c>
      <c r="S12" s="35">
        <f t="shared" ca="1" si="2"/>
        <v>-4785.51</v>
      </c>
      <c r="T12" s="35">
        <f t="shared" ca="1" si="3"/>
        <v>-13097.21</v>
      </c>
      <c r="U12" s="36">
        <f t="shared" ca="1" si="4"/>
        <v>-113592.82</v>
      </c>
    </row>
    <row r="13" spans="1:21" outlineLevel="1" x14ac:dyDescent="0.25">
      <c r="C13" s="2" t="s">
        <v>670</v>
      </c>
      <c r="F13" s="34">
        <f t="shared" ref="F13:U13" ca="1" si="6">SUBTOTAL(9,F12:F12)</f>
        <v>-24673.440000000002</v>
      </c>
      <c r="G13" s="35">
        <f t="shared" ca="1" si="6"/>
        <v>-1233.68</v>
      </c>
      <c r="H13" s="35">
        <f t="shared" ca="1" si="6"/>
        <v>-3027.4700000000003</v>
      </c>
      <c r="I13" s="36">
        <f t="shared" ca="1" si="6"/>
        <v>-28934.59</v>
      </c>
      <c r="J13" s="34">
        <f t="shared" ca="1" si="6"/>
        <v>-90302.189999999988</v>
      </c>
      <c r="K13" s="35">
        <f t="shared" ca="1" si="6"/>
        <v>-4515.12</v>
      </c>
      <c r="L13" s="35">
        <f t="shared" ca="1" si="6"/>
        <v>-13448.01</v>
      </c>
      <c r="M13" s="36">
        <f t="shared" ca="1" si="6"/>
        <v>-108265.31999999999</v>
      </c>
      <c r="N13" s="34">
        <f t="shared" ca="1" si="6"/>
        <v>19265.530000000002</v>
      </c>
      <c r="O13" s="35">
        <f t="shared" ca="1" si="6"/>
        <v>963.28999999999985</v>
      </c>
      <c r="P13" s="35">
        <f t="shared" ca="1" si="6"/>
        <v>3378.2700000000004</v>
      </c>
      <c r="Q13" s="36">
        <f t="shared" ca="1" si="6"/>
        <v>23607.089999999997</v>
      </c>
      <c r="R13" s="34">
        <f t="shared" ca="1" si="6"/>
        <v>-95710.099999999991</v>
      </c>
      <c r="S13" s="35">
        <f t="shared" ca="1" si="6"/>
        <v>-4785.51</v>
      </c>
      <c r="T13" s="35">
        <f t="shared" ca="1" si="6"/>
        <v>-13097.21</v>
      </c>
      <c r="U13" s="36">
        <f t="shared" ca="1" si="6"/>
        <v>-113592.82</v>
      </c>
    </row>
    <row r="14" spans="1:21" outlineLevel="2" x14ac:dyDescent="0.25">
      <c r="A14" t="s">
        <v>400</v>
      </c>
      <c r="B14" t="str">
        <f ca="1">VLOOKUP($A14,IndexLookup,2,FALSE)</f>
        <v>ASTC</v>
      </c>
      <c r="C14" t="str">
        <f ca="1">VLOOKUP($B14,ParticipantLookup,2,FALSE)</f>
        <v>ASTC Power Partnership</v>
      </c>
      <c r="D14" t="str">
        <f ca="1">VLOOKUP($A14,IndexLookup,3,FALSE)</f>
        <v>SD3</v>
      </c>
      <c r="E14" t="str">
        <f ca="1">VLOOKUP($D14,FacilityLookup,2,FALSE)</f>
        <v>Sundance #3</v>
      </c>
      <c r="F14" s="34">
        <f ca="1">IFERROR(VLOOKUP($A14,Lookup2016,53,FALSE),0)</f>
        <v>242478.66999999998</v>
      </c>
      <c r="G14" s="35">
        <f ca="1">IFERROR(VLOOKUP($A14,Lookup2016,54,FALSE),0)</f>
        <v>12123.939999999999</v>
      </c>
      <c r="H14" s="35">
        <f ca="1">IFERROR(VLOOKUP($A14,Lookup2016,55,FALSE),0)</f>
        <v>30629.019999999997</v>
      </c>
      <c r="I14" s="36">
        <f ca="1">IFERROR(VLOOKUP($A14,Lookup2016,56,FALSE),0)</f>
        <v>285231.63</v>
      </c>
      <c r="J14" s="34">
        <f ca="1">IFERROR(VLOOKUP($A14,Lookup2015,53,FALSE),0)</f>
        <v>1304413.9099999999</v>
      </c>
      <c r="K14" s="35">
        <f ca="1">IFERROR(VLOOKUP($A14,Lookup2015,54,FALSE),0)</f>
        <v>65220.689999999995</v>
      </c>
      <c r="L14" s="35">
        <f ca="1">IFERROR(VLOOKUP($A14,Lookup2015,55,FALSE),0)</f>
        <v>193159.11</v>
      </c>
      <c r="M14" s="36">
        <f ca="1">IFERROR(VLOOKUP($A14,Lookup2015,56,FALSE),0)</f>
        <v>1562793.7099999997</v>
      </c>
      <c r="N14" s="34">
        <f ca="1">IFERROR(VLOOKUP($A14,Lookup2014,53,FALSE),0)</f>
        <v>3092906.66</v>
      </c>
      <c r="O14" s="35">
        <f ca="1">IFERROR(VLOOKUP($A14,Lookup2014,54,FALSE),0)</f>
        <v>154645.34</v>
      </c>
      <c r="P14" s="35">
        <f ca="1">IFERROR(VLOOKUP($A14,Lookup2014,55,FALSE),0)</f>
        <v>544249.72</v>
      </c>
      <c r="Q14" s="36">
        <f ca="1">IFERROR(VLOOKUP($A14,Lookup2014,56,FALSE),0)</f>
        <v>3791801.7200000007</v>
      </c>
      <c r="R14" s="34">
        <f t="shared" ca="1" si="1"/>
        <v>4639799.24</v>
      </c>
      <c r="S14" s="35">
        <f t="shared" ca="1" si="2"/>
        <v>231989.96999999997</v>
      </c>
      <c r="T14" s="35">
        <f t="shared" ca="1" si="3"/>
        <v>768037.85</v>
      </c>
      <c r="U14" s="36">
        <f t="shared" ca="1" si="4"/>
        <v>5639827.0600000005</v>
      </c>
    </row>
    <row r="15" spans="1:21" outlineLevel="2" x14ac:dyDescent="0.25">
      <c r="A15" t="s">
        <v>402</v>
      </c>
      <c r="B15" t="str">
        <f ca="1">VLOOKUP($A15,IndexLookup,2,FALSE)</f>
        <v>ASTC</v>
      </c>
      <c r="C15" t="str">
        <f ca="1">VLOOKUP($B15,ParticipantLookup,2,FALSE)</f>
        <v>ASTC Power Partnership</v>
      </c>
      <c r="D15" t="str">
        <f ca="1">VLOOKUP($A15,IndexLookup,3,FALSE)</f>
        <v>SD4</v>
      </c>
      <c r="E15" t="str">
        <f ca="1">VLOOKUP($D15,FacilityLookup,2,FALSE)</f>
        <v>Sundance #4</v>
      </c>
      <c r="F15" s="34">
        <f ca="1">IFERROR(VLOOKUP($A15,Lookup2016,53,FALSE),0)</f>
        <v>265680.59999999998</v>
      </c>
      <c r="G15" s="35">
        <f ca="1">IFERROR(VLOOKUP($A15,Lookup2016,54,FALSE),0)</f>
        <v>13284.03</v>
      </c>
      <c r="H15" s="35">
        <f ca="1">IFERROR(VLOOKUP($A15,Lookup2016,55,FALSE),0)</f>
        <v>33418.229999999996</v>
      </c>
      <c r="I15" s="36">
        <f ca="1">IFERROR(VLOOKUP($A15,Lookup2016,56,FALSE),0)</f>
        <v>312382.85999999993</v>
      </c>
      <c r="J15" s="34">
        <f ca="1">IFERROR(VLOOKUP($A15,Lookup2015,53,FALSE),0)</f>
        <v>1366341.77</v>
      </c>
      <c r="K15" s="35">
        <f ca="1">IFERROR(VLOOKUP($A15,Lookup2015,54,FALSE),0)</f>
        <v>68317.09</v>
      </c>
      <c r="L15" s="35">
        <f ca="1">IFERROR(VLOOKUP($A15,Lookup2015,55,FALSE),0)</f>
        <v>201748.38</v>
      </c>
      <c r="M15" s="36">
        <f ca="1">IFERROR(VLOOKUP($A15,Lookup2015,56,FALSE),0)</f>
        <v>1636407.2400000002</v>
      </c>
      <c r="N15" s="34">
        <f ca="1">IFERROR(VLOOKUP($A15,Lookup2014,53,FALSE),0)</f>
        <v>3481711.4999999991</v>
      </c>
      <c r="O15" s="35">
        <f ca="1">IFERROR(VLOOKUP($A15,Lookup2014,54,FALSE),0)</f>
        <v>174085.59</v>
      </c>
      <c r="P15" s="35">
        <f ca="1">IFERROR(VLOOKUP($A15,Lookup2014,55,FALSE),0)</f>
        <v>612145.86</v>
      </c>
      <c r="Q15" s="36">
        <f ca="1">IFERROR(VLOOKUP($A15,Lookup2014,56,FALSE),0)</f>
        <v>4267942.95</v>
      </c>
      <c r="R15" s="34">
        <f t="shared" ca="1" si="1"/>
        <v>5113733.8699999992</v>
      </c>
      <c r="S15" s="35">
        <f t="shared" ca="1" si="2"/>
        <v>255686.71</v>
      </c>
      <c r="T15" s="35">
        <f t="shared" ca="1" si="3"/>
        <v>847312.47</v>
      </c>
      <c r="U15" s="36">
        <f t="shared" ca="1" si="4"/>
        <v>6216733.0500000007</v>
      </c>
    </row>
    <row r="16" spans="1:21" outlineLevel="1" x14ac:dyDescent="0.25">
      <c r="C16" s="2" t="s">
        <v>671</v>
      </c>
      <c r="F16" s="34">
        <f t="shared" ref="F16:U16" ca="1" si="7">SUBTOTAL(9,F14:F15)</f>
        <v>508159.26999999996</v>
      </c>
      <c r="G16" s="35">
        <f t="shared" ca="1" si="7"/>
        <v>25407.97</v>
      </c>
      <c r="H16" s="35">
        <f t="shared" ca="1" si="7"/>
        <v>64047.249999999993</v>
      </c>
      <c r="I16" s="36">
        <f t="shared" ca="1" si="7"/>
        <v>597614.49</v>
      </c>
      <c r="J16" s="34">
        <f t="shared" ca="1" si="7"/>
        <v>2670755.6799999997</v>
      </c>
      <c r="K16" s="35">
        <f t="shared" ca="1" si="7"/>
        <v>133537.78</v>
      </c>
      <c r="L16" s="35">
        <f t="shared" ca="1" si="7"/>
        <v>394907.49</v>
      </c>
      <c r="M16" s="36">
        <f t="shared" ca="1" si="7"/>
        <v>3199200.95</v>
      </c>
      <c r="N16" s="34">
        <f t="shared" ca="1" si="7"/>
        <v>6574618.1599999992</v>
      </c>
      <c r="O16" s="35">
        <f t="shared" ca="1" si="7"/>
        <v>328730.93</v>
      </c>
      <c r="P16" s="35">
        <f t="shared" ca="1" si="7"/>
        <v>1156395.58</v>
      </c>
      <c r="Q16" s="36">
        <f t="shared" ca="1" si="7"/>
        <v>8059744.6700000009</v>
      </c>
      <c r="R16" s="34">
        <f t="shared" ca="1" si="7"/>
        <v>9753533.1099999994</v>
      </c>
      <c r="S16" s="35">
        <f t="shared" ca="1" si="7"/>
        <v>487676.67999999993</v>
      </c>
      <c r="T16" s="35">
        <f t="shared" ca="1" si="7"/>
        <v>1615350.3199999998</v>
      </c>
      <c r="U16" s="36">
        <f t="shared" ca="1" si="7"/>
        <v>11856560.110000001</v>
      </c>
    </row>
    <row r="17" spans="1:21" outlineLevel="2" x14ac:dyDescent="0.25">
      <c r="A17" t="s">
        <v>281</v>
      </c>
      <c r="B17" t="str">
        <f ca="1">VLOOKUP($A17,IndexLookup,2,FALSE)</f>
        <v>APL</v>
      </c>
      <c r="C17" t="str">
        <f ca="1">VLOOKUP($B17,ParticipantLookup,2,FALSE)</f>
        <v>ATCO Electric Ltd.</v>
      </c>
      <c r="D17" t="str">
        <f ca="1">VLOOKUP($A17,IndexLookup,3,FALSE)</f>
        <v>311S033N</v>
      </c>
      <c r="E17" t="str">
        <f ca="1">VLOOKUP($D17,FacilityLookup,2,FALSE)</f>
        <v>ATCO Electric Reversing POD - Elmsworth (731S)</v>
      </c>
      <c r="F17" s="34">
        <f ca="1">IFERROR(VLOOKUP($A17,Lookup2016,53,FALSE),0)</f>
        <v>-862.5100000000001</v>
      </c>
      <c r="G17" s="35">
        <f ca="1">IFERROR(VLOOKUP($A17,Lookup2016,54,FALSE),0)</f>
        <v>-43.13</v>
      </c>
      <c r="H17" s="35">
        <f ca="1">IFERROR(VLOOKUP($A17,Lookup2016,55,FALSE),0)</f>
        <v>-102.48</v>
      </c>
      <c r="I17" s="36">
        <f ca="1">IFERROR(VLOOKUP($A17,Lookup2016,56,FALSE),0)</f>
        <v>-1008.1200000000001</v>
      </c>
      <c r="J17" s="34">
        <f ca="1">IFERROR(VLOOKUP($A17,Lookup2015,53,FALSE),0)</f>
        <v>0</v>
      </c>
      <c r="K17" s="35">
        <f ca="1">IFERROR(VLOOKUP($A17,Lookup2015,54,FALSE),0)</f>
        <v>0</v>
      </c>
      <c r="L17" s="35">
        <f ca="1">IFERROR(VLOOKUP($A17,Lookup2015,55,FALSE),0)</f>
        <v>0</v>
      </c>
      <c r="M17" s="36">
        <f ca="1">IFERROR(VLOOKUP($A17,Lookup2015,56,FALSE),0)</f>
        <v>0</v>
      </c>
      <c r="N17" s="34">
        <f ca="1">IFERROR(VLOOKUP($A17,Lookup2014,53,FALSE),0)</f>
        <v>0</v>
      </c>
      <c r="O17" s="35">
        <f ca="1">IFERROR(VLOOKUP($A17,Lookup2014,54,FALSE),0)</f>
        <v>0</v>
      </c>
      <c r="P17" s="35">
        <f ca="1">IFERROR(VLOOKUP($A17,Lookup2014,55,FALSE),0)</f>
        <v>0</v>
      </c>
      <c r="Q17" s="36">
        <f ca="1">IFERROR(VLOOKUP($A17,Lookup2014,56,FALSE),0)</f>
        <v>0</v>
      </c>
      <c r="R17" s="34">
        <f t="shared" ca="1" si="1"/>
        <v>-862.5100000000001</v>
      </c>
      <c r="S17" s="35">
        <f t="shared" ca="1" si="2"/>
        <v>-43.13</v>
      </c>
      <c r="T17" s="35">
        <f t="shared" ca="1" si="3"/>
        <v>-102.48</v>
      </c>
      <c r="U17" s="36">
        <f t="shared" ca="1" si="4"/>
        <v>-1008.1200000000001</v>
      </c>
    </row>
    <row r="18" spans="1:21" outlineLevel="2" x14ac:dyDescent="0.25">
      <c r="A18" t="s">
        <v>282</v>
      </c>
      <c r="B18" t="str">
        <f ca="1">VLOOKUP($A18,IndexLookup,2,FALSE)</f>
        <v>APL</v>
      </c>
      <c r="C18" t="str">
        <f ca="1">VLOOKUP($B18,ParticipantLookup,2,FALSE)</f>
        <v>ATCO Electric Ltd.</v>
      </c>
      <c r="D18" t="str">
        <f ca="1">VLOOKUP($A18,IndexLookup,3,FALSE)</f>
        <v>321S009N</v>
      </c>
      <c r="E18" t="str">
        <f ca="1">VLOOKUP($D18,FacilityLookup,2,FALSE)</f>
        <v>ATCO Electric Reversing POD - Carmon (830S)</v>
      </c>
      <c r="F18" s="34">
        <f ca="1">IFERROR(VLOOKUP($A18,Lookup2016,53,FALSE),0)</f>
        <v>-50298.75</v>
      </c>
      <c r="G18" s="35">
        <f ca="1">IFERROR(VLOOKUP($A18,Lookup2016,54,FALSE),0)</f>
        <v>-2514.94</v>
      </c>
      <c r="H18" s="35">
        <f ca="1">IFERROR(VLOOKUP($A18,Lookup2016,55,FALSE),0)</f>
        <v>-6249.92</v>
      </c>
      <c r="I18" s="36">
        <f ca="1">IFERROR(VLOOKUP($A18,Lookup2016,56,FALSE),0)</f>
        <v>-59063.61</v>
      </c>
      <c r="J18" s="34">
        <f ca="1">IFERROR(VLOOKUP($A18,Lookup2015,53,FALSE),0)</f>
        <v>-13812.669999999998</v>
      </c>
      <c r="K18" s="35">
        <f ca="1">IFERROR(VLOOKUP($A18,Lookup2015,54,FALSE),0)</f>
        <v>-690.63</v>
      </c>
      <c r="L18" s="35">
        <f ca="1">IFERROR(VLOOKUP($A18,Lookup2015,55,FALSE),0)</f>
        <v>-1985.3600000000001</v>
      </c>
      <c r="M18" s="36">
        <f ca="1">IFERROR(VLOOKUP($A18,Lookup2015,56,FALSE),0)</f>
        <v>-16488.66</v>
      </c>
      <c r="N18" s="34">
        <f ca="1">IFERROR(VLOOKUP($A18,Lookup2014,53,FALSE),0)</f>
        <v>0</v>
      </c>
      <c r="O18" s="35">
        <f ca="1">IFERROR(VLOOKUP($A18,Lookup2014,54,FALSE),0)</f>
        <v>0</v>
      </c>
      <c r="P18" s="35">
        <f ca="1">IFERROR(VLOOKUP($A18,Lookup2014,55,FALSE),0)</f>
        <v>0</v>
      </c>
      <c r="Q18" s="36">
        <f ca="1">IFERROR(VLOOKUP($A18,Lookup2014,56,FALSE),0)</f>
        <v>0</v>
      </c>
      <c r="R18" s="34">
        <f t="shared" ca="1" si="1"/>
        <v>-64111.42</v>
      </c>
      <c r="S18" s="35">
        <f t="shared" ca="1" si="2"/>
        <v>-3205.57</v>
      </c>
      <c r="T18" s="35">
        <f t="shared" ca="1" si="3"/>
        <v>-8235.2800000000007</v>
      </c>
      <c r="U18" s="36">
        <f t="shared" ca="1" si="4"/>
        <v>-75552.27</v>
      </c>
    </row>
    <row r="19" spans="1:21" outlineLevel="2" x14ac:dyDescent="0.25">
      <c r="A19" t="s">
        <v>455</v>
      </c>
      <c r="B19" t="str">
        <f ca="1">VLOOKUP($A19,IndexLookup,2,FALSE)</f>
        <v>APL</v>
      </c>
      <c r="C19" t="str">
        <f ca="1">VLOOKUP($B19,ParticipantLookup,2,FALSE)</f>
        <v>ATCO Electric Ltd.</v>
      </c>
      <c r="D19" t="str">
        <f ca="1">VLOOKUP($A19,IndexLookup,3,FALSE)</f>
        <v>321S033</v>
      </c>
      <c r="E19" t="str">
        <f ca="1">VLOOKUP($D19,FacilityLookup,2,FALSE)</f>
        <v>ATCO Electric DOS - Daishowa-Marubeni (839S)</v>
      </c>
      <c r="F19" s="34">
        <f ca="1">IFERROR(VLOOKUP($A19,Lookup2016,53,FALSE),0)</f>
        <v>9.9999999999999867E-2</v>
      </c>
      <c r="G19" s="35">
        <f ca="1">IFERROR(VLOOKUP($A19,Lookup2016,54,FALSE),0)</f>
        <v>0</v>
      </c>
      <c r="H19" s="35">
        <f ca="1">IFERROR(VLOOKUP($A19,Lookup2016,55,FALSE),0)</f>
        <v>0.01</v>
      </c>
      <c r="I19" s="36">
        <f ca="1">IFERROR(VLOOKUP($A19,Lookup2016,56,FALSE),0)</f>
        <v>0.10999999999999986</v>
      </c>
      <c r="J19" s="34">
        <f ca="1">IFERROR(VLOOKUP($A19,Lookup2015,53,FALSE),0)</f>
        <v>1.7399999999999993</v>
      </c>
      <c r="K19" s="35">
        <f ca="1">IFERROR(VLOOKUP($A19,Lookup2015,54,FALSE),0)</f>
        <v>0.09</v>
      </c>
      <c r="L19" s="35">
        <f ca="1">IFERROR(VLOOKUP($A19,Lookup2015,55,FALSE),0)</f>
        <v>0.26</v>
      </c>
      <c r="M19" s="36">
        <f ca="1">IFERROR(VLOOKUP($A19,Lookup2015,56,FALSE),0)</f>
        <v>2.0899999999999994</v>
      </c>
      <c r="N19" s="34">
        <f ca="1">IFERROR(VLOOKUP($A19,Lookup2014,53,FALSE),0)</f>
        <v>0.26000000000000006</v>
      </c>
      <c r="O19" s="35">
        <f ca="1">IFERROR(VLOOKUP($A19,Lookup2014,54,FALSE),0)</f>
        <v>0.01</v>
      </c>
      <c r="P19" s="35">
        <f ca="1">IFERROR(VLOOKUP($A19,Lookup2014,55,FALSE),0)</f>
        <v>0.05</v>
      </c>
      <c r="Q19" s="36">
        <f ca="1">IFERROR(VLOOKUP($A19,Lookup2014,56,FALSE),0)</f>
        <v>0.32000000000000006</v>
      </c>
      <c r="R19" s="34">
        <f t="shared" ca="1" si="1"/>
        <v>2.0999999999999992</v>
      </c>
      <c r="S19" s="35">
        <f t="shared" ca="1" si="2"/>
        <v>9.9999999999999992E-2</v>
      </c>
      <c r="T19" s="35">
        <f t="shared" ca="1" si="3"/>
        <v>0.32</v>
      </c>
      <c r="U19" s="36">
        <f t="shared" ca="1" si="4"/>
        <v>2.5199999999999996</v>
      </c>
    </row>
    <row r="20" spans="1:21" outlineLevel="2" x14ac:dyDescent="0.25">
      <c r="A20" t="s">
        <v>283</v>
      </c>
      <c r="B20" t="str">
        <f ca="1">VLOOKUP($A20,IndexLookup,2,FALSE)</f>
        <v>APL</v>
      </c>
      <c r="C20" t="str">
        <f ca="1">VLOOKUP($B20,ParticipantLookup,2,FALSE)</f>
        <v>ATCO Electric Ltd.</v>
      </c>
      <c r="D20" t="str">
        <f ca="1">VLOOKUP($A20,IndexLookup,3,FALSE)</f>
        <v>325S009N</v>
      </c>
      <c r="E20" t="str">
        <f ca="1">VLOOKUP($D20,FacilityLookup,2,FALSE)</f>
        <v>ATCO Electric Reversing POD - Hotchkiss (788S)</v>
      </c>
      <c r="F20" s="34">
        <f ca="1">IFERROR(VLOOKUP($A20,Lookup2016,53,FALSE),0)</f>
        <v>-842.82</v>
      </c>
      <c r="G20" s="35">
        <f ca="1">IFERROR(VLOOKUP($A20,Lookup2016,54,FALSE),0)</f>
        <v>-42.14</v>
      </c>
      <c r="H20" s="35">
        <f ca="1">IFERROR(VLOOKUP($A20,Lookup2016,55,FALSE),0)</f>
        <v>-100.68</v>
      </c>
      <c r="I20" s="36">
        <f ca="1">IFERROR(VLOOKUP($A20,Lookup2016,56,FALSE),0)</f>
        <v>-985.6400000000001</v>
      </c>
      <c r="J20" s="34">
        <f ca="1">IFERROR(VLOOKUP($A20,Lookup2015,53,FALSE),0)</f>
        <v>0</v>
      </c>
      <c r="K20" s="35">
        <f ca="1">IFERROR(VLOOKUP($A20,Lookup2015,54,FALSE),0)</f>
        <v>0</v>
      </c>
      <c r="L20" s="35">
        <f ca="1">IFERROR(VLOOKUP($A20,Lookup2015,55,FALSE),0)</f>
        <v>0</v>
      </c>
      <c r="M20" s="36">
        <f ca="1">IFERROR(VLOOKUP($A20,Lookup2015,56,FALSE),0)</f>
        <v>0</v>
      </c>
      <c r="N20" s="34">
        <f ca="1">IFERROR(VLOOKUP($A20,Lookup2014,53,FALSE),0)</f>
        <v>0</v>
      </c>
      <c r="O20" s="35">
        <f ca="1">IFERROR(VLOOKUP($A20,Lookup2014,54,FALSE),0)</f>
        <v>0</v>
      </c>
      <c r="P20" s="35">
        <f ca="1">IFERROR(VLOOKUP($A20,Lookup2014,55,FALSE),0)</f>
        <v>0</v>
      </c>
      <c r="Q20" s="36">
        <f ca="1">IFERROR(VLOOKUP($A20,Lookup2014,56,FALSE),0)</f>
        <v>0</v>
      </c>
      <c r="R20" s="34">
        <f t="shared" ca="1" si="1"/>
        <v>-842.82</v>
      </c>
      <c r="S20" s="35">
        <f t="shared" ca="1" si="2"/>
        <v>-42.14</v>
      </c>
      <c r="T20" s="35">
        <f t="shared" ca="1" si="3"/>
        <v>-100.68</v>
      </c>
      <c r="U20" s="36">
        <f t="shared" ca="1" si="4"/>
        <v>-985.6400000000001</v>
      </c>
    </row>
    <row r="21" spans="1:21" outlineLevel="2" x14ac:dyDescent="0.25">
      <c r="A21" t="s">
        <v>284</v>
      </c>
      <c r="B21" t="str">
        <f ca="1">VLOOKUP($A21,IndexLookup,2,FALSE)</f>
        <v>APL</v>
      </c>
      <c r="C21" t="str">
        <f ca="1">VLOOKUP($B21,ParticipantLookup,2,FALSE)</f>
        <v>ATCO Electric Ltd.</v>
      </c>
      <c r="D21" t="str">
        <f ca="1">VLOOKUP($A21,IndexLookup,3,FALSE)</f>
        <v>372S025N</v>
      </c>
      <c r="E21" t="str">
        <f ca="1">VLOOKUP($D21,FacilityLookup,2,FALSE)</f>
        <v>ATCO Electric Reversing POD - Lindbergh (969S)</v>
      </c>
      <c r="F21" s="34">
        <f ca="1">IFERROR(VLOOKUP($A21,Lookup2016,53,FALSE),0)</f>
        <v>-1119.0899999999999</v>
      </c>
      <c r="G21" s="35">
        <f ca="1">IFERROR(VLOOKUP($A21,Lookup2016,54,FALSE),0)</f>
        <v>-55.960000000000008</v>
      </c>
      <c r="H21" s="35">
        <f ca="1">IFERROR(VLOOKUP($A21,Lookup2016,55,FALSE),0)</f>
        <v>-142.43000000000004</v>
      </c>
      <c r="I21" s="36">
        <f ca="1">IFERROR(VLOOKUP($A21,Lookup2016,56,FALSE),0)</f>
        <v>-1317.4800000000002</v>
      </c>
      <c r="J21" s="34">
        <f ca="1">IFERROR(VLOOKUP($A21,Lookup2015,53,FALSE),0)</f>
        <v>160.98999999999967</v>
      </c>
      <c r="K21" s="35">
        <f ca="1">IFERROR(VLOOKUP($A21,Lookup2015,54,FALSE),0)</f>
        <v>8.0400000000000009</v>
      </c>
      <c r="L21" s="35">
        <f ca="1">IFERROR(VLOOKUP($A21,Lookup2015,55,FALSE),0)</f>
        <v>22.94</v>
      </c>
      <c r="M21" s="36">
        <f ca="1">IFERROR(VLOOKUP($A21,Lookup2015,56,FALSE),0)</f>
        <v>191.96999999999966</v>
      </c>
      <c r="N21" s="34">
        <f ca="1">IFERROR(VLOOKUP($A21,Lookup2014,53,FALSE),0)</f>
        <v>0</v>
      </c>
      <c r="O21" s="35">
        <f ca="1">IFERROR(VLOOKUP($A21,Lookup2014,54,FALSE),0)</f>
        <v>0</v>
      </c>
      <c r="P21" s="35">
        <f ca="1">IFERROR(VLOOKUP($A21,Lookup2014,55,FALSE),0)</f>
        <v>0</v>
      </c>
      <c r="Q21" s="36">
        <f ca="1">IFERROR(VLOOKUP($A21,Lookup2014,56,FALSE),0)</f>
        <v>0</v>
      </c>
      <c r="R21" s="34">
        <f t="shared" ca="1" si="1"/>
        <v>-958.10000000000025</v>
      </c>
      <c r="S21" s="35">
        <f t="shared" ca="1" si="2"/>
        <v>-47.920000000000009</v>
      </c>
      <c r="T21" s="35">
        <f t="shared" ca="1" si="3"/>
        <v>-119.49000000000004</v>
      </c>
      <c r="U21" s="36">
        <f t="shared" ca="1" si="4"/>
        <v>-1125.5100000000007</v>
      </c>
    </row>
    <row r="22" spans="1:21" outlineLevel="1" x14ac:dyDescent="0.25">
      <c r="C22" s="2" t="s">
        <v>672</v>
      </c>
      <c r="F22" s="34">
        <f t="shared" ref="F22:U22" ca="1" si="8">SUBTOTAL(9,F17:F21)</f>
        <v>-53123.07</v>
      </c>
      <c r="G22" s="35">
        <f t="shared" ca="1" si="8"/>
        <v>-2656.17</v>
      </c>
      <c r="H22" s="35">
        <f t="shared" ca="1" si="8"/>
        <v>-6595.5</v>
      </c>
      <c r="I22" s="36">
        <f t="shared" ca="1" si="8"/>
        <v>-62374.740000000005</v>
      </c>
      <c r="J22" s="34">
        <f t="shared" ca="1" si="8"/>
        <v>-13649.939999999999</v>
      </c>
      <c r="K22" s="35">
        <f t="shared" ca="1" si="8"/>
        <v>-682.5</v>
      </c>
      <c r="L22" s="35">
        <f t="shared" ca="1" si="8"/>
        <v>-1962.16</v>
      </c>
      <c r="M22" s="36">
        <f t="shared" ca="1" si="8"/>
        <v>-16294.6</v>
      </c>
      <c r="N22" s="34">
        <f t="shared" ca="1" si="8"/>
        <v>0.26000000000000006</v>
      </c>
      <c r="O22" s="35">
        <f t="shared" ca="1" si="8"/>
        <v>0.01</v>
      </c>
      <c r="P22" s="35">
        <f t="shared" ca="1" si="8"/>
        <v>0.05</v>
      </c>
      <c r="Q22" s="36">
        <f t="shared" ca="1" si="8"/>
        <v>0.32000000000000006</v>
      </c>
      <c r="R22" s="34">
        <f t="shared" ca="1" si="8"/>
        <v>-66772.750000000015</v>
      </c>
      <c r="S22" s="35">
        <f t="shared" ca="1" si="8"/>
        <v>-3338.6600000000003</v>
      </c>
      <c r="T22" s="35">
        <f t="shared" ca="1" si="8"/>
        <v>-8557.61</v>
      </c>
      <c r="U22" s="36">
        <f t="shared" ca="1" si="8"/>
        <v>-78669.01999999999</v>
      </c>
    </row>
    <row r="23" spans="1:21" outlineLevel="2" x14ac:dyDescent="0.25">
      <c r="A23" t="s">
        <v>289</v>
      </c>
      <c r="B23" t="str">
        <f t="shared" ref="B23:B34" ca="1" si="9">VLOOKUP($A23,IndexLookup,2,FALSE)</f>
        <v>APC</v>
      </c>
      <c r="C23" t="str">
        <f t="shared" ref="C23:C34" ca="1" si="10">VLOOKUP($B23,ParticipantLookup,2,FALSE)</f>
        <v>ATCO Power Canada Ltd.</v>
      </c>
      <c r="D23" t="str">
        <f t="shared" ref="D23:D34" ca="1" si="11">VLOOKUP($A23,IndexLookup,3,FALSE)</f>
        <v>BCHEXP</v>
      </c>
      <c r="E23" t="str">
        <f t="shared" ref="E23:E34" ca="1" si="12">VLOOKUP($D23,FacilityLookup,2,FALSE)</f>
        <v>Alberta-BC Intertie - Export</v>
      </c>
      <c r="F23" s="34">
        <f t="shared" ref="F23:F34" ca="1" si="13">IFERROR(VLOOKUP($A23,Lookup2016,53,FALSE),0)</f>
        <v>106.92000000000004</v>
      </c>
      <c r="G23" s="35">
        <f t="shared" ref="G23:G34" ca="1" si="14">IFERROR(VLOOKUP($A23,Lookup2016,54,FALSE),0)</f>
        <v>5.35</v>
      </c>
      <c r="H23" s="35">
        <f t="shared" ref="H23:H34" ca="1" si="15">IFERROR(VLOOKUP($A23,Lookup2016,55,FALSE),0)</f>
        <v>13.25</v>
      </c>
      <c r="I23" s="36">
        <f t="shared" ref="I23:I34" ca="1" si="16">IFERROR(VLOOKUP($A23,Lookup2016,56,FALSE),0)</f>
        <v>125.52000000000005</v>
      </c>
      <c r="J23" s="34">
        <f t="shared" ref="J23:J34" ca="1" si="17">IFERROR(VLOOKUP($A23,Lookup2015,53,FALSE),0)</f>
        <v>676.81</v>
      </c>
      <c r="K23" s="35">
        <f t="shared" ref="K23:K34" ca="1" si="18">IFERROR(VLOOKUP($A23,Lookup2015,54,FALSE),0)</f>
        <v>33.840000000000003</v>
      </c>
      <c r="L23" s="35">
        <f t="shared" ref="L23:L34" ca="1" si="19">IFERROR(VLOOKUP($A23,Lookup2015,55,FALSE),0)</f>
        <v>94.03</v>
      </c>
      <c r="M23" s="36">
        <f t="shared" ref="M23:M34" ca="1" si="20">IFERROR(VLOOKUP($A23,Lookup2015,56,FALSE),0)</f>
        <v>804.68</v>
      </c>
      <c r="N23" s="34">
        <f t="shared" ref="N23:N34" ca="1" si="21">IFERROR(VLOOKUP($A23,Lookup2014,53,FALSE),0)</f>
        <v>0</v>
      </c>
      <c r="O23" s="35">
        <f t="shared" ref="O23:O34" ca="1" si="22">IFERROR(VLOOKUP($A23,Lookup2014,54,FALSE),0)</f>
        <v>0</v>
      </c>
      <c r="P23" s="35">
        <f t="shared" ref="P23:P34" ca="1" si="23">IFERROR(VLOOKUP($A23,Lookup2014,55,FALSE),0)</f>
        <v>0</v>
      </c>
      <c r="Q23" s="36">
        <f t="shared" ref="Q23:Q34" ca="1" si="24">IFERROR(VLOOKUP($A23,Lookup2014,56,FALSE),0)</f>
        <v>0</v>
      </c>
      <c r="R23" s="34">
        <f t="shared" ca="1" si="1"/>
        <v>783.73</v>
      </c>
      <c r="S23" s="35">
        <f t="shared" ca="1" si="2"/>
        <v>39.190000000000005</v>
      </c>
      <c r="T23" s="35">
        <f t="shared" ca="1" si="3"/>
        <v>107.28</v>
      </c>
      <c r="U23" s="36">
        <f t="shared" ca="1" si="4"/>
        <v>930.2</v>
      </c>
    </row>
    <row r="24" spans="1:21" outlineLevel="2" x14ac:dyDescent="0.25">
      <c r="A24" t="s">
        <v>285</v>
      </c>
      <c r="B24" t="str">
        <f t="shared" ca="1" si="9"/>
        <v>APC</v>
      </c>
      <c r="C24" t="str">
        <f t="shared" ca="1" si="10"/>
        <v>ATCO Power Canada Ltd.</v>
      </c>
      <c r="D24" t="str">
        <f t="shared" ca="1" si="11"/>
        <v>BCHIMP</v>
      </c>
      <c r="E24" t="str">
        <f t="shared" ca="1" si="12"/>
        <v>Alberta-BC Intertie - Import</v>
      </c>
      <c r="F24" s="34">
        <f t="shared" ca="1" si="13"/>
        <v>763.58000000000015</v>
      </c>
      <c r="G24" s="35">
        <f t="shared" ca="1" si="14"/>
        <v>38.17</v>
      </c>
      <c r="H24" s="35">
        <f t="shared" ca="1" si="15"/>
        <v>87.84</v>
      </c>
      <c r="I24" s="36">
        <f t="shared" ca="1" si="16"/>
        <v>889.59000000000015</v>
      </c>
      <c r="J24" s="34">
        <f t="shared" ca="1" si="17"/>
        <v>-66.890000000000015</v>
      </c>
      <c r="K24" s="35">
        <f t="shared" ca="1" si="18"/>
        <v>-3.34</v>
      </c>
      <c r="L24" s="35">
        <f t="shared" ca="1" si="19"/>
        <v>-9.17</v>
      </c>
      <c r="M24" s="36">
        <f t="shared" ca="1" si="20"/>
        <v>-79.40000000000002</v>
      </c>
      <c r="N24" s="34">
        <f t="shared" ca="1" si="21"/>
        <v>0</v>
      </c>
      <c r="O24" s="35">
        <f t="shared" ca="1" si="22"/>
        <v>0</v>
      </c>
      <c r="P24" s="35">
        <f t="shared" ca="1" si="23"/>
        <v>0</v>
      </c>
      <c r="Q24" s="36">
        <f t="shared" ca="1" si="24"/>
        <v>0</v>
      </c>
      <c r="R24" s="34">
        <f t="shared" ca="1" si="1"/>
        <v>696.69000000000017</v>
      </c>
      <c r="S24" s="35">
        <f t="shared" ca="1" si="2"/>
        <v>34.83</v>
      </c>
      <c r="T24" s="35">
        <f t="shared" ca="1" si="3"/>
        <v>78.67</v>
      </c>
      <c r="U24" s="36">
        <f t="shared" ca="1" si="4"/>
        <v>810.19000000000017</v>
      </c>
    </row>
    <row r="25" spans="1:21" outlineLevel="2" x14ac:dyDescent="0.25">
      <c r="A25" t="s">
        <v>370</v>
      </c>
      <c r="B25" t="str">
        <f t="shared" ca="1" si="9"/>
        <v>APNC</v>
      </c>
      <c r="C25" t="str">
        <f t="shared" ca="1" si="10"/>
        <v>ATCO Power Canada Ltd.</v>
      </c>
      <c r="D25" t="str">
        <f t="shared" ca="1" si="11"/>
        <v>NOVAGEN15M</v>
      </c>
      <c r="E25" t="str">
        <f t="shared" ca="1" si="12"/>
        <v>Joffre Industrial System</v>
      </c>
      <c r="F25" s="34">
        <f t="shared" ca="1" si="13"/>
        <v>-19161.149999999998</v>
      </c>
      <c r="G25" s="35">
        <f t="shared" ca="1" si="14"/>
        <v>-958.06000000000017</v>
      </c>
      <c r="H25" s="35">
        <f t="shared" ca="1" si="15"/>
        <v>-2319.3200000000002</v>
      </c>
      <c r="I25" s="36">
        <f t="shared" ca="1" si="16"/>
        <v>-22438.529999999995</v>
      </c>
      <c r="J25" s="34">
        <f t="shared" ca="1" si="17"/>
        <v>-135992.01999999999</v>
      </c>
      <c r="K25" s="35">
        <f t="shared" ca="1" si="18"/>
        <v>-6799.63</v>
      </c>
      <c r="L25" s="35">
        <f t="shared" ca="1" si="19"/>
        <v>-20263.849999999999</v>
      </c>
      <c r="M25" s="36">
        <f t="shared" ca="1" si="20"/>
        <v>-163055.49999999997</v>
      </c>
      <c r="N25" s="34">
        <f t="shared" ca="1" si="21"/>
        <v>-515699</v>
      </c>
      <c r="O25" s="35">
        <f t="shared" ca="1" si="22"/>
        <v>-25784.970000000005</v>
      </c>
      <c r="P25" s="35">
        <f t="shared" ca="1" si="23"/>
        <v>-90204.67</v>
      </c>
      <c r="Q25" s="36">
        <f t="shared" ca="1" si="24"/>
        <v>-631688.64</v>
      </c>
      <c r="R25" s="34">
        <f t="shared" ca="1" si="1"/>
        <v>-670852.16999999993</v>
      </c>
      <c r="S25" s="35">
        <f t="shared" ca="1" si="2"/>
        <v>-33542.660000000003</v>
      </c>
      <c r="T25" s="35">
        <f t="shared" ca="1" si="3"/>
        <v>-112787.84</v>
      </c>
      <c r="U25" s="36">
        <f t="shared" ca="1" si="4"/>
        <v>-817182.66999999993</v>
      </c>
    </row>
    <row r="26" spans="1:21" outlineLevel="2" x14ac:dyDescent="0.25">
      <c r="A26" t="s">
        <v>376</v>
      </c>
      <c r="B26" t="str">
        <f t="shared" ca="1" si="9"/>
        <v>CUPC</v>
      </c>
      <c r="C26" t="str">
        <f t="shared" ca="1" si="10"/>
        <v>ATCO Power Canada Ltd.</v>
      </c>
      <c r="D26" t="str">
        <f t="shared" ca="1" si="11"/>
        <v>OMRH</v>
      </c>
      <c r="E26" t="str">
        <f t="shared" ca="1" si="12"/>
        <v>Oldman River Hydro Facility</v>
      </c>
      <c r="F26" s="34">
        <f t="shared" ca="1" si="13"/>
        <v>-15623.05</v>
      </c>
      <c r="G26" s="35">
        <f t="shared" ca="1" si="14"/>
        <v>-781.17</v>
      </c>
      <c r="H26" s="35">
        <f t="shared" ca="1" si="15"/>
        <v>-1936.1299999999997</v>
      </c>
      <c r="I26" s="36">
        <f t="shared" ca="1" si="16"/>
        <v>-18340.349999999999</v>
      </c>
      <c r="J26" s="34">
        <f t="shared" ca="1" si="17"/>
        <v>-116405.82999999999</v>
      </c>
      <c r="K26" s="35">
        <f t="shared" ca="1" si="18"/>
        <v>-5820.2699999999995</v>
      </c>
      <c r="L26" s="35">
        <f t="shared" ca="1" si="19"/>
        <v>-17386.379999999997</v>
      </c>
      <c r="M26" s="36">
        <f t="shared" ca="1" si="20"/>
        <v>-139612.47999999998</v>
      </c>
      <c r="N26" s="34">
        <f t="shared" ca="1" si="21"/>
        <v>-278771.08999999997</v>
      </c>
      <c r="O26" s="35">
        <f t="shared" ca="1" si="22"/>
        <v>-13938.58</v>
      </c>
      <c r="P26" s="35">
        <f t="shared" ca="1" si="23"/>
        <v>-48267.09</v>
      </c>
      <c r="Q26" s="36">
        <f t="shared" ca="1" si="24"/>
        <v>-340976.76</v>
      </c>
      <c r="R26" s="34">
        <f t="shared" ca="1" si="1"/>
        <v>-410799.97</v>
      </c>
      <c r="S26" s="35">
        <f t="shared" ca="1" si="2"/>
        <v>-20540.02</v>
      </c>
      <c r="T26" s="35">
        <f t="shared" ca="1" si="3"/>
        <v>-67589.599999999991</v>
      </c>
      <c r="U26" s="36">
        <f t="shared" ca="1" si="4"/>
        <v>-498929.58999999997</v>
      </c>
    </row>
    <row r="27" spans="1:21" outlineLevel="2" x14ac:dyDescent="0.25">
      <c r="A27" t="s">
        <v>378</v>
      </c>
      <c r="B27" t="str">
        <f t="shared" ca="1" si="9"/>
        <v>CUPC</v>
      </c>
      <c r="C27" t="str">
        <f t="shared" ca="1" si="10"/>
        <v>ATCO Power Canada Ltd.</v>
      </c>
      <c r="D27" t="str">
        <f t="shared" ca="1" si="11"/>
        <v>PH1</v>
      </c>
      <c r="E27" t="str">
        <f t="shared" ca="1" si="12"/>
        <v>Poplar Hill #1</v>
      </c>
      <c r="F27" s="34">
        <f t="shared" ca="1" si="13"/>
        <v>-65120.569999999992</v>
      </c>
      <c r="G27" s="35">
        <f t="shared" ca="1" si="14"/>
        <v>-3256.04</v>
      </c>
      <c r="H27" s="35">
        <f t="shared" ca="1" si="15"/>
        <v>-8042.5199999999986</v>
      </c>
      <c r="I27" s="36">
        <f t="shared" ca="1" si="16"/>
        <v>-76419.12999999999</v>
      </c>
      <c r="J27" s="34">
        <f t="shared" ca="1" si="17"/>
        <v>-174360.2</v>
      </c>
      <c r="K27" s="35">
        <f t="shared" ca="1" si="18"/>
        <v>-8718.02</v>
      </c>
      <c r="L27" s="35">
        <f t="shared" ca="1" si="19"/>
        <v>-25917.31</v>
      </c>
      <c r="M27" s="36">
        <f t="shared" ca="1" si="20"/>
        <v>-208995.53000000003</v>
      </c>
      <c r="N27" s="34">
        <f t="shared" ca="1" si="21"/>
        <v>-92101.530000000013</v>
      </c>
      <c r="O27" s="35">
        <f t="shared" ca="1" si="22"/>
        <v>-4605.079999999999</v>
      </c>
      <c r="P27" s="35">
        <f t="shared" ca="1" si="23"/>
        <v>-15959.060000000001</v>
      </c>
      <c r="Q27" s="36">
        <f t="shared" ca="1" si="24"/>
        <v>-112665.66999999998</v>
      </c>
      <c r="R27" s="34">
        <f t="shared" ca="1" si="1"/>
        <v>-331582.30000000005</v>
      </c>
      <c r="S27" s="35">
        <f t="shared" ca="1" si="2"/>
        <v>-16579.14</v>
      </c>
      <c r="T27" s="35">
        <f t="shared" ca="1" si="3"/>
        <v>-49918.89</v>
      </c>
      <c r="U27" s="36">
        <f t="shared" ca="1" si="4"/>
        <v>-398080.33</v>
      </c>
    </row>
    <row r="28" spans="1:21" outlineLevel="2" x14ac:dyDescent="0.25">
      <c r="A28" t="s">
        <v>448</v>
      </c>
      <c r="B28" t="str">
        <f t="shared" ca="1" si="9"/>
        <v>CUPC</v>
      </c>
      <c r="C28" t="str">
        <f t="shared" ca="1" si="10"/>
        <v>ATCO Power Canada Ltd.</v>
      </c>
      <c r="D28" t="str">
        <f t="shared" ca="1" si="11"/>
        <v>RB1</v>
      </c>
      <c r="E28" t="str">
        <f t="shared" ca="1" si="12"/>
        <v>Rainbow #1</v>
      </c>
      <c r="F28" s="34">
        <f t="shared" ca="1" si="13"/>
        <v>0</v>
      </c>
      <c r="G28" s="35">
        <f t="shared" ca="1" si="14"/>
        <v>0</v>
      </c>
      <c r="H28" s="35">
        <f t="shared" ca="1" si="15"/>
        <v>0</v>
      </c>
      <c r="I28" s="36">
        <f t="shared" ca="1" si="16"/>
        <v>0</v>
      </c>
      <c r="J28" s="34">
        <f t="shared" ca="1" si="17"/>
        <v>0</v>
      </c>
      <c r="K28" s="35">
        <f t="shared" ca="1" si="18"/>
        <v>0</v>
      </c>
      <c r="L28" s="35">
        <f t="shared" ca="1" si="19"/>
        <v>0</v>
      </c>
      <c r="M28" s="36">
        <f t="shared" ca="1" si="20"/>
        <v>0</v>
      </c>
      <c r="N28" s="34">
        <f t="shared" ca="1" si="21"/>
        <v>0</v>
      </c>
      <c r="O28" s="35">
        <f t="shared" ca="1" si="22"/>
        <v>0</v>
      </c>
      <c r="P28" s="35">
        <f t="shared" ca="1" si="23"/>
        <v>0</v>
      </c>
      <c r="Q28" s="36">
        <f t="shared" ca="1" si="24"/>
        <v>0</v>
      </c>
      <c r="R28" s="34">
        <f t="shared" ca="1" si="1"/>
        <v>0</v>
      </c>
      <c r="S28" s="35">
        <f t="shared" ca="1" si="2"/>
        <v>0</v>
      </c>
      <c r="T28" s="35">
        <f t="shared" ca="1" si="3"/>
        <v>0</v>
      </c>
      <c r="U28" s="36">
        <f t="shared" ca="1" si="4"/>
        <v>0</v>
      </c>
    </row>
    <row r="29" spans="1:21" outlineLevel="2" x14ac:dyDescent="0.25">
      <c r="A29" t="s">
        <v>449</v>
      </c>
      <c r="B29" t="str">
        <f t="shared" ca="1" si="9"/>
        <v>CUPC</v>
      </c>
      <c r="C29" t="str">
        <f t="shared" ca="1" si="10"/>
        <v>ATCO Power Canada Ltd.</v>
      </c>
      <c r="D29" t="str">
        <f t="shared" ca="1" si="11"/>
        <v>RB2</v>
      </c>
      <c r="E29" t="str">
        <f t="shared" ca="1" si="12"/>
        <v>Rainbow #2</v>
      </c>
      <c r="F29" s="34">
        <f t="shared" ca="1" si="13"/>
        <v>0</v>
      </c>
      <c r="G29" s="35">
        <f t="shared" ca="1" si="14"/>
        <v>0</v>
      </c>
      <c r="H29" s="35">
        <f t="shared" ca="1" si="15"/>
        <v>0</v>
      </c>
      <c r="I29" s="36">
        <f t="shared" ca="1" si="16"/>
        <v>0</v>
      </c>
      <c r="J29" s="34">
        <f t="shared" ca="1" si="17"/>
        <v>0</v>
      </c>
      <c r="K29" s="35">
        <f t="shared" ca="1" si="18"/>
        <v>0</v>
      </c>
      <c r="L29" s="35">
        <f t="shared" ca="1" si="19"/>
        <v>0</v>
      </c>
      <c r="M29" s="36">
        <f t="shared" ca="1" si="20"/>
        <v>0</v>
      </c>
      <c r="N29" s="34">
        <f t="shared" ca="1" si="21"/>
        <v>0</v>
      </c>
      <c r="O29" s="35">
        <f t="shared" ca="1" si="22"/>
        <v>0</v>
      </c>
      <c r="P29" s="35">
        <f t="shared" ca="1" si="23"/>
        <v>0</v>
      </c>
      <c r="Q29" s="36">
        <f t="shared" ca="1" si="24"/>
        <v>0</v>
      </c>
      <c r="R29" s="34">
        <f t="shared" ca="1" si="1"/>
        <v>0</v>
      </c>
      <c r="S29" s="35">
        <f t="shared" ca="1" si="2"/>
        <v>0</v>
      </c>
      <c r="T29" s="35">
        <f t="shared" ca="1" si="3"/>
        <v>0</v>
      </c>
      <c r="U29" s="36">
        <f t="shared" ca="1" si="4"/>
        <v>0</v>
      </c>
    </row>
    <row r="30" spans="1:21" outlineLevel="2" x14ac:dyDescent="0.25">
      <c r="A30" t="s">
        <v>450</v>
      </c>
      <c r="B30" t="str">
        <f t="shared" ca="1" si="9"/>
        <v>CUPC</v>
      </c>
      <c r="C30" t="str">
        <f t="shared" ca="1" si="10"/>
        <v>ATCO Power Canada Ltd.</v>
      </c>
      <c r="D30" t="str">
        <f t="shared" ca="1" si="11"/>
        <v>RB3</v>
      </c>
      <c r="E30" t="str">
        <f t="shared" ca="1" si="12"/>
        <v>Rainbow #3</v>
      </c>
      <c r="F30" s="34">
        <f t="shared" ca="1" si="13"/>
        <v>0</v>
      </c>
      <c r="G30" s="35">
        <f t="shared" ca="1" si="14"/>
        <v>0</v>
      </c>
      <c r="H30" s="35">
        <f t="shared" ca="1" si="15"/>
        <v>0</v>
      </c>
      <c r="I30" s="36">
        <f t="shared" ca="1" si="16"/>
        <v>0</v>
      </c>
      <c r="J30" s="34">
        <f t="shared" ca="1" si="17"/>
        <v>0</v>
      </c>
      <c r="K30" s="35">
        <f t="shared" ca="1" si="18"/>
        <v>0</v>
      </c>
      <c r="L30" s="35">
        <f t="shared" ca="1" si="19"/>
        <v>0</v>
      </c>
      <c r="M30" s="36">
        <f t="shared" ca="1" si="20"/>
        <v>0</v>
      </c>
      <c r="N30" s="34">
        <f t="shared" ca="1" si="21"/>
        <v>0</v>
      </c>
      <c r="O30" s="35">
        <f t="shared" ca="1" si="22"/>
        <v>0</v>
      </c>
      <c r="P30" s="35">
        <f t="shared" ca="1" si="23"/>
        <v>0</v>
      </c>
      <c r="Q30" s="36">
        <f t="shared" ca="1" si="24"/>
        <v>0</v>
      </c>
      <c r="R30" s="34">
        <f t="shared" ca="1" si="1"/>
        <v>0</v>
      </c>
      <c r="S30" s="35">
        <f t="shared" ca="1" si="2"/>
        <v>0</v>
      </c>
      <c r="T30" s="35">
        <f t="shared" ca="1" si="3"/>
        <v>0</v>
      </c>
      <c r="U30" s="36">
        <f t="shared" ca="1" si="4"/>
        <v>0</v>
      </c>
    </row>
    <row r="31" spans="1:21" outlineLevel="2" x14ac:dyDescent="0.25">
      <c r="A31" t="s">
        <v>384</v>
      </c>
      <c r="B31" t="str">
        <f t="shared" ca="1" si="9"/>
        <v>CUPC</v>
      </c>
      <c r="C31" t="str">
        <f t="shared" ca="1" si="10"/>
        <v>ATCO Power Canada Ltd.</v>
      </c>
      <c r="D31" t="str">
        <f t="shared" ca="1" si="11"/>
        <v>RB5</v>
      </c>
      <c r="E31" t="str">
        <f t="shared" ca="1" si="12"/>
        <v>Rainbow #5</v>
      </c>
      <c r="F31" s="34">
        <f t="shared" ca="1" si="13"/>
        <v>-60337.410000000011</v>
      </c>
      <c r="G31" s="35">
        <f t="shared" ca="1" si="14"/>
        <v>-3016.8700000000003</v>
      </c>
      <c r="H31" s="35">
        <f t="shared" ca="1" si="15"/>
        <v>-7427.829999999999</v>
      </c>
      <c r="I31" s="36">
        <f t="shared" ca="1" si="16"/>
        <v>-70782.109999999986</v>
      </c>
      <c r="J31" s="34">
        <f t="shared" ca="1" si="17"/>
        <v>-6147.9000000000069</v>
      </c>
      <c r="K31" s="35">
        <f t="shared" ca="1" si="18"/>
        <v>-307.39999999999992</v>
      </c>
      <c r="L31" s="35">
        <f t="shared" ca="1" si="19"/>
        <v>-918.92</v>
      </c>
      <c r="M31" s="36">
        <f t="shared" ca="1" si="20"/>
        <v>-7374.2200000000057</v>
      </c>
      <c r="N31" s="34">
        <f t="shared" ca="1" si="21"/>
        <v>154581.48000000001</v>
      </c>
      <c r="O31" s="35">
        <f t="shared" ca="1" si="22"/>
        <v>7729.07</v>
      </c>
      <c r="P31" s="35">
        <f t="shared" ca="1" si="23"/>
        <v>27370.02</v>
      </c>
      <c r="Q31" s="36">
        <f t="shared" ca="1" si="24"/>
        <v>189680.57</v>
      </c>
      <c r="R31" s="34">
        <f t="shared" ca="1" si="1"/>
        <v>88096.17</v>
      </c>
      <c r="S31" s="35">
        <f t="shared" ca="1" si="2"/>
        <v>4404.7999999999993</v>
      </c>
      <c r="T31" s="35">
        <f t="shared" ca="1" si="3"/>
        <v>19023.270000000004</v>
      </c>
      <c r="U31" s="36">
        <f t="shared" ca="1" si="4"/>
        <v>111524.24000000002</v>
      </c>
    </row>
    <row r="32" spans="1:21" outlineLevel="2" x14ac:dyDescent="0.25">
      <c r="A32" t="s">
        <v>387</v>
      </c>
      <c r="B32" t="str">
        <f t="shared" ca="1" si="9"/>
        <v>CUPC</v>
      </c>
      <c r="C32" t="str">
        <f t="shared" ca="1" si="10"/>
        <v>ATCO Power Canada Ltd.</v>
      </c>
      <c r="D32" t="str">
        <f t="shared" ca="1" si="11"/>
        <v>RL1</v>
      </c>
      <c r="E32" t="str">
        <f t="shared" ca="1" si="12"/>
        <v>Rainbow Lake #1</v>
      </c>
      <c r="F32" s="34">
        <f t="shared" ca="1" si="13"/>
        <v>-485826.45</v>
      </c>
      <c r="G32" s="35">
        <f t="shared" ca="1" si="14"/>
        <v>-24291.32</v>
      </c>
      <c r="H32" s="35">
        <f t="shared" ca="1" si="15"/>
        <v>-61289.520000000004</v>
      </c>
      <c r="I32" s="36">
        <f t="shared" ca="1" si="16"/>
        <v>-571407.29</v>
      </c>
      <c r="J32" s="34">
        <f t="shared" ca="1" si="17"/>
        <v>-913329.84000000008</v>
      </c>
      <c r="K32" s="35">
        <f t="shared" ca="1" si="18"/>
        <v>-45666.5</v>
      </c>
      <c r="L32" s="35">
        <f t="shared" ca="1" si="19"/>
        <v>-135489.36999999997</v>
      </c>
      <c r="M32" s="36">
        <f t="shared" ca="1" si="20"/>
        <v>-1094485.7100000002</v>
      </c>
      <c r="N32" s="34">
        <f t="shared" ca="1" si="21"/>
        <v>-1030885.3400000001</v>
      </c>
      <c r="O32" s="35">
        <f t="shared" ca="1" si="22"/>
        <v>-51544.26</v>
      </c>
      <c r="P32" s="35">
        <f t="shared" ca="1" si="23"/>
        <v>-181040.49</v>
      </c>
      <c r="Q32" s="36">
        <f t="shared" ca="1" si="24"/>
        <v>-1263470.0900000001</v>
      </c>
      <c r="R32" s="34">
        <f t="shared" ca="1" si="1"/>
        <v>-2430041.63</v>
      </c>
      <c r="S32" s="35">
        <f t="shared" ca="1" si="2"/>
        <v>-121502.08000000002</v>
      </c>
      <c r="T32" s="35">
        <f t="shared" ca="1" si="3"/>
        <v>-377819.37999999995</v>
      </c>
      <c r="U32" s="36">
        <f t="shared" ca="1" si="4"/>
        <v>-2929363.0900000003</v>
      </c>
    </row>
    <row r="33" spans="1:21" outlineLevel="2" x14ac:dyDescent="0.25">
      <c r="A33" t="s">
        <v>431</v>
      </c>
      <c r="B33" t="str">
        <f t="shared" ca="1" si="9"/>
        <v>CUPC</v>
      </c>
      <c r="C33" t="str">
        <f t="shared" ca="1" si="10"/>
        <v>ATCO Power Canada Ltd.</v>
      </c>
      <c r="D33" t="str">
        <f t="shared" ca="1" si="11"/>
        <v>VVW1</v>
      </c>
      <c r="E33" t="str">
        <f t="shared" ca="1" si="12"/>
        <v>Valleyview #1</v>
      </c>
      <c r="F33" s="34">
        <f t="shared" ca="1" si="13"/>
        <v>-8377.34</v>
      </c>
      <c r="G33" s="35">
        <f t="shared" ca="1" si="14"/>
        <v>-418.87000000000006</v>
      </c>
      <c r="H33" s="35">
        <f t="shared" ca="1" si="15"/>
        <v>-1042.3200000000002</v>
      </c>
      <c r="I33" s="36">
        <f t="shared" ca="1" si="16"/>
        <v>-9838.5300000000007</v>
      </c>
      <c r="J33" s="34">
        <f t="shared" ca="1" si="17"/>
        <v>-35518.279999999992</v>
      </c>
      <c r="K33" s="35">
        <f t="shared" ca="1" si="18"/>
        <v>-1775.9099999999999</v>
      </c>
      <c r="L33" s="35">
        <f t="shared" ca="1" si="19"/>
        <v>-5281.8399999999992</v>
      </c>
      <c r="M33" s="36">
        <f t="shared" ca="1" si="20"/>
        <v>-42576.030000000006</v>
      </c>
      <c r="N33" s="34">
        <f t="shared" ca="1" si="21"/>
        <v>46423.969999999994</v>
      </c>
      <c r="O33" s="35">
        <f t="shared" ca="1" si="22"/>
        <v>2321.1999999999998</v>
      </c>
      <c r="P33" s="35">
        <f t="shared" ca="1" si="23"/>
        <v>8085.24</v>
      </c>
      <c r="Q33" s="36">
        <f t="shared" ca="1" si="24"/>
        <v>56830.41</v>
      </c>
      <c r="R33" s="34">
        <f t="shared" ca="1" si="1"/>
        <v>2528.3499999999985</v>
      </c>
      <c r="S33" s="35">
        <f t="shared" ca="1" si="2"/>
        <v>126.42000000000007</v>
      </c>
      <c r="T33" s="35">
        <f t="shared" ca="1" si="3"/>
        <v>1761.08</v>
      </c>
      <c r="U33" s="36">
        <f t="shared" ca="1" si="4"/>
        <v>4415.8499999999985</v>
      </c>
    </row>
    <row r="34" spans="1:21" outlineLevel="2" x14ac:dyDescent="0.25">
      <c r="A34" t="s">
        <v>432</v>
      </c>
      <c r="B34" t="str">
        <f t="shared" ca="1" si="9"/>
        <v>CUPC</v>
      </c>
      <c r="C34" t="str">
        <f t="shared" ca="1" si="10"/>
        <v>ATCO Power Canada Ltd.</v>
      </c>
      <c r="D34" t="str">
        <f t="shared" ca="1" si="11"/>
        <v>VVW2</v>
      </c>
      <c r="E34" t="str">
        <f t="shared" ca="1" si="12"/>
        <v>Valleyview #2</v>
      </c>
      <c r="F34" s="34">
        <f t="shared" ca="1" si="13"/>
        <v>-1117.7100000000003</v>
      </c>
      <c r="G34" s="35">
        <f t="shared" ca="1" si="14"/>
        <v>-55.910000000000011</v>
      </c>
      <c r="H34" s="35">
        <f t="shared" ca="1" si="15"/>
        <v>-142.44</v>
      </c>
      <c r="I34" s="36">
        <f t="shared" ca="1" si="16"/>
        <v>-1316.0600000000002</v>
      </c>
      <c r="J34" s="34">
        <f t="shared" ca="1" si="17"/>
        <v>1682.0199999999998</v>
      </c>
      <c r="K34" s="35">
        <f t="shared" ca="1" si="18"/>
        <v>84.100000000000023</v>
      </c>
      <c r="L34" s="35">
        <f t="shared" ca="1" si="19"/>
        <v>249.51999999999998</v>
      </c>
      <c r="M34" s="36">
        <f t="shared" ca="1" si="20"/>
        <v>2015.6399999999999</v>
      </c>
      <c r="N34" s="34">
        <f t="shared" ca="1" si="21"/>
        <v>26770.050000000003</v>
      </c>
      <c r="O34" s="35">
        <f t="shared" ca="1" si="22"/>
        <v>1338.5</v>
      </c>
      <c r="P34" s="35">
        <f t="shared" ca="1" si="23"/>
        <v>4665.0700000000006</v>
      </c>
      <c r="Q34" s="36">
        <f t="shared" ca="1" si="24"/>
        <v>32773.620000000003</v>
      </c>
      <c r="R34" s="34">
        <f t="shared" ca="1" si="1"/>
        <v>27334.36</v>
      </c>
      <c r="S34" s="35">
        <f t="shared" ca="1" si="2"/>
        <v>1366.69</v>
      </c>
      <c r="T34" s="35">
        <f t="shared" ca="1" si="3"/>
        <v>4772.1500000000005</v>
      </c>
      <c r="U34" s="36">
        <f t="shared" ca="1" si="4"/>
        <v>33473.200000000004</v>
      </c>
    </row>
    <row r="35" spans="1:21" outlineLevel="1" x14ac:dyDescent="0.25">
      <c r="C35" s="2" t="s">
        <v>673</v>
      </c>
      <c r="F35" s="34">
        <f t="shared" ref="F35:U35" ca="1" si="25">SUBTOTAL(9,F23:F34)</f>
        <v>-654693.17999999993</v>
      </c>
      <c r="G35" s="35">
        <f t="shared" ca="1" si="25"/>
        <v>-32734.720000000001</v>
      </c>
      <c r="H35" s="35">
        <f t="shared" ca="1" si="25"/>
        <v>-82098.990000000005</v>
      </c>
      <c r="I35" s="36">
        <f t="shared" ca="1" si="25"/>
        <v>-769526.89000000013</v>
      </c>
      <c r="J35" s="34">
        <f t="shared" ca="1" si="25"/>
        <v>-1379462.1300000001</v>
      </c>
      <c r="K35" s="35">
        <f t="shared" ca="1" si="25"/>
        <v>-68973.13</v>
      </c>
      <c r="L35" s="35">
        <f t="shared" ca="1" si="25"/>
        <v>-204923.28999999998</v>
      </c>
      <c r="M35" s="36">
        <f t="shared" ca="1" si="25"/>
        <v>-1653358.5500000003</v>
      </c>
      <c r="N35" s="34">
        <f t="shared" ca="1" si="25"/>
        <v>-1689681.46</v>
      </c>
      <c r="O35" s="35">
        <f t="shared" ca="1" si="25"/>
        <v>-84484.12000000001</v>
      </c>
      <c r="P35" s="35">
        <f t="shared" ca="1" si="25"/>
        <v>-295350.98</v>
      </c>
      <c r="Q35" s="36">
        <f t="shared" ca="1" si="25"/>
        <v>-2069516.5599999996</v>
      </c>
      <c r="R35" s="34">
        <f t="shared" ca="1" si="25"/>
        <v>-3723836.7699999996</v>
      </c>
      <c r="S35" s="35">
        <f t="shared" ca="1" si="25"/>
        <v>-186191.97</v>
      </c>
      <c r="T35" s="35">
        <f t="shared" ca="1" si="25"/>
        <v>-582373.26</v>
      </c>
      <c r="U35" s="36">
        <f t="shared" ca="1" si="25"/>
        <v>-4492402.0000000009</v>
      </c>
    </row>
    <row r="36" spans="1:21" outlineLevel="2" x14ac:dyDescent="0.25">
      <c r="A36" t="s">
        <v>298</v>
      </c>
      <c r="B36" t="str">
        <f t="shared" ref="B36:B44" ca="1" si="26">VLOOKUP($A36,IndexLookup,2,FALSE)</f>
        <v>BALP</v>
      </c>
      <c r="C36" t="str">
        <f t="shared" ref="C36:C44" ca="1" si="27">VLOOKUP($B36,ParticipantLookup,2,FALSE)</f>
        <v>Balancing Pool</v>
      </c>
      <c r="D36" t="str">
        <f t="shared" ref="D36:D44" ca="1" si="28">VLOOKUP($A36,IndexLookup,3,FALSE)</f>
        <v>BR5</v>
      </c>
      <c r="E36" t="str">
        <f t="shared" ref="E36:E44" ca="1" si="29">VLOOKUP($D36,FacilityLookup,2,FALSE)</f>
        <v>Battle River #5</v>
      </c>
      <c r="F36" s="34">
        <f t="shared" ref="F36:F44" ca="1" si="30">IFERROR(VLOOKUP($A36,Lookup2016,53,FALSE),0)</f>
        <v>-339340.20999999996</v>
      </c>
      <c r="G36" s="35">
        <f t="shared" ref="G36:G44" ca="1" si="31">IFERROR(VLOOKUP($A36,Lookup2016,54,FALSE),0)</f>
        <v>-16967.02</v>
      </c>
      <c r="H36" s="35">
        <f t="shared" ref="H36:H44" ca="1" si="32">IFERROR(VLOOKUP($A36,Lookup2016,55,FALSE),0)</f>
        <v>-40515.409999999996</v>
      </c>
      <c r="I36" s="36">
        <f t="shared" ref="I36:I44" ca="1" si="33">IFERROR(VLOOKUP($A36,Lookup2016,56,FALSE),0)</f>
        <v>-396822.6399999999</v>
      </c>
      <c r="J36" s="34">
        <f t="shared" ref="J36:J44" ca="1" si="34">IFERROR(VLOOKUP($A36,Lookup2015,53,FALSE),0)</f>
        <v>0</v>
      </c>
      <c r="K36" s="35">
        <f t="shared" ref="K36:K44" ca="1" si="35">IFERROR(VLOOKUP($A36,Lookup2015,54,FALSE),0)</f>
        <v>0</v>
      </c>
      <c r="L36" s="35">
        <f t="shared" ref="L36:L44" ca="1" si="36">IFERROR(VLOOKUP($A36,Lookup2015,55,FALSE),0)</f>
        <v>0</v>
      </c>
      <c r="M36" s="36">
        <f t="shared" ref="M36:M44" ca="1" si="37">IFERROR(VLOOKUP($A36,Lookup2015,56,FALSE),0)</f>
        <v>0</v>
      </c>
      <c r="N36" s="34">
        <f t="shared" ref="N36:N44" ca="1" si="38">IFERROR(VLOOKUP($A36,Lookup2014,53,FALSE),0)</f>
        <v>0</v>
      </c>
      <c r="O36" s="35">
        <f t="shared" ref="O36:O44" ca="1" si="39">IFERROR(VLOOKUP($A36,Lookup2014,54,FALSE),0)</f>
        <v>0</v>
      </c>
      <c r="P36" s="35">
        <f t="shared" ref="P36:P44" ca="1" si="40">IFERROR(VLOOKUP($A36,Lookup2014,55,FALSE),0)</f>
        <v>0</v>
      </c>
      <c r="Q36" s="36">
        <f t="shared" ref="Q36:Q44" ca="1" si="41">IFERROR(VLOOKUP($A36,Lookup2014,56,FALSE),0)</f>
        <v>0</v>
      </c>
      <c r="R36" s="34">
        <f t="shared" ca="1" si="1"/>
        <v>-339340.20999999996</v>
      </c>
      <c r="S36" s="35">
        <f t="shared" ca="1" si="2"/>
        <v>-16967.02</v>
      </c>
      <c r="T36" s="35">
        <f t="shared" ca="1" si="3"/>
        <v>-40515.409999999996</v>
      </c>
      <c r="U36" s="36">
        <f t="shared" ca="1" si="4"/>
        <v>-396822.6399999999</v>
      </c>
    </row>
    <row r="37" spans="1:21" outlineLevel="2" x14ac:dyDescent="0.25">
      <c r="A37" t="s">
        <v>396</v>
      </c>
      <c r="B37" t="str">
        <f t="shared" ca="1" si="26"/>
        <v>BALP</v>
      </c>
      <c r="C37" t="str">
        <f t="shared" ca="1" si="27"/>
        <v>Balancing Pool</v>
      </c>
      <c r="D37" t="str">
        <f t="shared" ca="1" si="28"/>
        <v>SD1</v>
      </c>
      <c r="E37" t="str">
        <f t="shared" ca="1" si="29"/>
        <v>Sundance #1</v>
      </c>
      <c r="F37" s="34">
        <f t="shared" ca="1" si="30"/>
        <v>14140.789999999995</v>
      </c>
      <c r="G37" s="35">
        <f t="shared" ca="1" si="31"/>
        <v>707.04</v>
      </c>
      <c r="H37" s="35">
        <f t="shared" ca="1" si="32"/>
        <v>1620.26</v>
      </c>
      <c r="I37" s="36">
        <f t="shared" ca="1" si="33"/>
        <v>16468.089999999993</v>
      </c>
      <c r="J37" s="34">
        <f t="shared" ca="1" si="34"/>
        <v>0</v>
      </c>
      <c r="K37" s="35">
        <f t="shared" ca="1" si="35"/>
        <v>0</v>
      </c>
      <c r="L37" s="35">
        <f t="shared" ca="1" si="36"/>
        <v>0</v>
      </c>
      <c r="M37" s="36">
        <f t="shared" ca="1" si="37"/>
        <v>0</v>
      </c>
      <c r="N37" s="34">
        <f t="shared" ca="1" si="38"/>
        <v>0</v>
      </c>
      <c r="O37" s="35">
        <f t="shared" ca="1" si="39"/>
        <v>0</v>
      </c>
      <c r="P37" s="35">
        <f t="shared" ca="1" si="40"/>
        <v>0</v>
      </c>
      <c r="Q37" s="36">
        <f t="shared" ca="1" si="41"/>
        <v>0</v>
      </c>
      <c r="R37" s="34">
        <f t="shared" ca="1" si="1"/>
        <v>14140.789999999995</v>
      </c>
      <c r="S37" s="35">
        <f t="shared" ca="1" si="2"/>
        <v>707.04</v>
      </c>
      <c r="T37" s="35">
        <f t="shared" ca="1" si="3"/>
        <v>1620.26</v>
      </c>
      <c r="U37" s="36">
        <f t="shared" ca="1" si="4"/>
        <v>16468.089999999993</v>
      </c>
    </row>
    <row r="38" spans="1:21" outlineLevel="2" x14ac:dyDescent="0.25">
      <c r="A38" t="s">
        <v>398</v>
      </c>
      <c r="B38" t="str">
        <f t="shared" ca="1" si="26"/>
        <v>BALP</v>
      </c>
      <c r="C38" t="str">
        <f t="shared" ca="1" si="27"/>
        <v>Balancing Pool</v>
      </c>
      <c r="D38" t="str">
        <f t="shared" ca="1" si="28"/>
        <v>SD2</v>
      </c>
      <c r="E38" t="str">
        <f t="shared" ca="1" si="29"/>
        <v>Sundance #2</v>
      </c>
      <c r="F38" s="34">
        <f t="shared" ca="1" si="30"/>
        <v>26737.450000000004</v>
      </c>
      <c r="G38" s="35">
        <f t="shared" ca="1" si="31"/>
        <v>1336.87</v>
      </c>
      <c r="H38" s="35">
        <f t="shared" ca="1" si="32"/>
        <v>3063.59</v>
      </c>
      <c r="I38" s="36">
        <f t="shared" ca="1" si="33"/>
        <v>31137.910000000003</v>
      </c>
      <c r="J38" s="34">
        <f t="shared" ca="1" si="34"/>
        <v>0</v>
      </c>
      <c r="K38" s="35">
        <f t="shared" ca="1" si="35"/>
        <v>0</v>
      </c>
      <c r="L38" s="35">
        <f t="shared" ca="1" si="36"/>
        <v>0</v>
      </c>
      <c r="M38" s="36">
        <f t="shared" ca="1" si="37"/>
        <v>0</v>
      </c>
      <c r="N38" s="34">
        <f t="shared" ca="1" si="38"/>
        <v>0</v>
      </c>
      <c r="O38" s="35">
        <f t="shared" ca="1" si="39"/>
        <v>0</v>
      </c>
      <c r="P38" s="35">
        <f t="shared" ca="1" si="40"/>
        <v>0</v>
      </c>
      <c r="Q38" s="36">
        <f t="shared" ca="1" si="41"/>
        <v>0</v>
      </c>
      <c r="R38" s="34">
        <f t="shared" ca="1" si="1"/>
        <v>26737.450000000004</v>
      </c>
      <c r="S38" s="35">
        <f t="shared" ca="1" si="2"/>
        <v>1336.87</v>
      </c>
      <c r="T38" s="35">
        <f t="shared" ca="1" si="3"/>
        <v>3063.59</v>
      </c>
      <c r="U38" s="36">
        <f t="shared" ca="1" si="4"/>
        <v>31137.910000000003</v>
      </c>
    </row>
    <row r="39" spans="1:21" outlineLevel="2" x14ac:dyDescent="0.25">
      <c r="A39" t="s">
        <v>401</v>
      </c>
      <c r="B39" t="str">
        <f t="shared" ca="1" si="26"/>
        <v>BALP</v>
      </c>
      <c r="C39" t="str">
        <f t="shared" ca="1" si="27"/>
        <v>Balancing Pool</v>
      </c>
      <c r="D39" t="str">
        <f t="shared" ca="1" si="28"/>
        <v>SD3</v>
      </c>
      <c r="E39" t="str">
        <f t="shared" ca="1" si="29"/>
        <v>Sundance #3</v>
      </c>
      <c r="F39" s="34">
        <f t="shared" ca="1" si="30"/>
        <v>42581.890000000014</v>
      </c>
      <c r="G39" s="35">
        <f t="shared" ca="1" si="31"/>
        <v>2129.09</v>
      </c>
      <c r="H39" s="35">
        <f t="shared" ca="1" si="32"/>
        <v>4879.0600000000004</v>
      </c>
      <c r="I39" s="36">
        <f t="shared" ca="1" si="33"/>
        <v>49590.040000000008</v>
      </c>
      <c r="J39" s="34">
        <f t="shared" ca="1" si="34"/>
        <v>0</v>
      </c>
      <c r="K39" s="35">
        <f t="shared" ca="1" si="35"/>
        <v>0</v>
      </c>
      <c r="L39" s="35">
        <f t="shared" ca="1" si="36"/>
        <v>0</v>
      </c>
      <c r="M39" s="36">
        <f t="shared" ca="1" si="37"/>
        <v>0</v>
      </c>
      <c r="N39" s="34">
        <f t="shared" ca="1" si="38"/>
        <v>0</v>
      </c>
      <c r="O39" s="35">
        <f t="shared" ca="1" si="39"/>
        <v>0</v>
      </c>
      <c r="P39" s="35">
        <f t="shared" ca="1" si="40"/>
        <v>0</v>
      </c>
      <c r="Q39" s="36">
        <f t="shared" ca="1" si="41"/>
        <v>0</v>
      </c>
      <c r="R39" s="34">
        <f t="shared" ca="1" si="1"/>
        <v>42581.890000000014</v>
      </c>
      <c r="S39" s="35">
        <f t="shared" ca="1" si="2"/>
        <v>2129.09</v>
      </c>
      <c r="T39" s="35">
        <f t="shared" ca="1" si="3"/>
        <v>4879.0600000000004</v>
      </c>
      <c r="U39" s="36">
        <f t="shared" ca="1" si="4"/>
        <v>49590.040000000008</v>
      </c>
    </row>
    <row r="40" spans="1:21" outlineLevel="2" x14ac:dyDescent="0.25">
      <c r="A40" t="s">
        <v>403</v>
      </c>
      <c r="B40" t="str">
        <f t="shared" ca="1" si="26"/>
        <v>BALP</v>
      </c>
      <c r="C40" t="str">
        <f t="shared" ca="1" si="27"/>
        <v>Balancing Pool</v>
      </c>
      <c r="D40" t="str">
        <f t="shared" ca="1" si="28"/>
        <v>SD4</v>
      </c>
      <c r="E40" t="str">
        <f t="shared" ca="1" si="29"/>
        <v>Sundance #4</v>
      </c>
      <c r="F40" s="34">
        <f t="shared" ca="1" si="30"/>
        <v>49354.159999999996</v>
      </c>
      <c r="G40" s="35">
        <f t="shared" ca="1" si="31"/>
        <v>2467.71</v>
      </c>
      <c r="H40" s="35">
        <f t="shared" ca="1" si="32"/>
        <v>5655.03</v>
      </c>
      <c r="I40" s="36">
        <f t="shared" ca="1" si="33"/>
        <v>57476.899999999994</v>
      </c>
      <c r="J40" s="34">
        <f t="shared" ca="1" si="34"/>
        <v>0</v>
      </c>
      <c r="K40" s="35">
        <f t="shared" ca="1" si="35"/>
        <v>0</v>
      </c>
      <c r="L40" s="35">
        <f t="shared" ca="1" si="36"/>
        <v>0</v>
      </c>
      <c r="M40" s="36">
        <f t="shared" ca="1" si="37"/>
        <v>0</v>
      </c>
      <c r="N40" s="34">
        <f t="shared" ca="1" si="38"/>
        <v>0</v>
      </c>
      <c r="O40" s="35">
        <f t="shared" ca="1" si="39"/>
        <v>0</v>
      </c>
      <c r="P40" s="35">
        <f t="shared" ca="1" si="40"/>
        <v>0</v>
      </c>
      <c r="Q40" s="36">
        <f t="shared" ca="1" si="41"/>
        <v>0</v>
      </c>
      <c r="R40" s="34">
        <f t="shared" ca="1" si="1"/>
        <v>49354.159999999996</v>
      </c>
      <c r="S40" s="35">
        <f t="shared" ca="1" si="2"/>
        <v>2467.71</v>
      </c>
      <c r="T40" s="35">
        <f t="shared" ca="1" si="3"/>
        <v>5655.03</v>
      </c>
      <c r="U40" s="36">
        <f t="shared" ca="1" si="4"/>
        <v>57476.899999999994</v>
      </c>
    </row>
    <row r="41" spans="1:21" outlineLevel="2" x14ac:dyDescent="0.25">
      <c r="A41" t="s">
        <v>404</v>
      </c>
      <c r="B41" t="str">
        <f t="shared" ca="1" si="26"/>
        <v>BALP</v>
      </c>
      <c r="C41" t="str">
        <f t="shared" ca="1" si="27"/>
        <v>Balancing Pool</v>
      </c>
      <c r="D41" t="str">
        <f t="shared" ca="1" si="28"/>
        <v>SD5</v>
      </c>
      <c r="E41" t="str">
        <f t="shared" ca="1" si="29"/>
        <v>Sundance #5</v>
      </c>
      <c r="F41" s="34">
        <f t="shared" ca="1" si="30"/>
        <v>20479.949999999997</v>
      </c>
      <c r="G41" s="35">
        <f t="shared" ca="1" si="31"/>
        <v>1024</v>
      </c>
      <c r="H41" s="35">
        <f t="shared" ca="1" si="32"/>
        <v>2346.6</v>
      </c>
      <c r="I41" s="36">
        <f t="shared" ca="1" si="33"/>
        <v>23850.549999999996</v>
      </c>
      <c r="J41" s="34">
        <f t="shared" ca="1" si="34"/>
        <v>0</v>
      </c>
      <c r="K41" s="35">
        <f t="shared" ca="1" si="35"/>
        <v>0</v>
      </c>
      <c r="L41" s="35">
        <f t="shared" ca="1" si="36"/>
        <v>0</v>
      </c>
      <c r="M41" s="36">
        <f t="shared" ca="1" si="37"/>
        <v>0</v>
      </c>
      <c r="N41" s="34">
        <f t="shared" ca="1" si="38"/>
        <v>0</v>
      </c>
      <c r="O41" s="35">
        <f t="shared" ca="1" si="39"/>
        <v>0</v>
      </c>
      <c r="P41" s="35">
        <f t="shared" ca="1" si="40"/>
        <v>0</v>
      </c>
      <c r="Q41" s="36">
        <f t="shared" ca="1" si="41"/>
        <v>0</v>
      </c>
      <c r="R41" s="34">
        <f t="shared" ca="1" si="1"/>
        <v>20479.949999999997</v>
      </c>
      <c r="S41" s="35">
        <f t="shared" ca="1" si="2"/>
        <v>1024</v>
      </c>
      <c r="T41" s="35">
        <f t="shared" ca="1" si="3"/>
        <v>2346.6</v>
      </c>
      <c r="U41" s="36">
        <f t="shared" ca="1" si="4"/>
        <v>23850.549999999996</v>
      </c>
    </row>
    <row r="42" spans="1:21" outlineLevel="2" x14ac:dyDescent="0.25">
      <c r="A42" t="s">
        <v>406</v>
      </c>
      <c r="B42" t="str">
        <f t="shared" ca="1" si="26"/>
        <v>BALP</v>
      </c>
      <c r="C42" t="str">
        <f t="shared" ca="1" si="27"/>
        <v>Balancing Pool</v>
      </c>
      <c r="D42" t="str">
        <f t="shared" ca="1" si="28"/>
        <v>SD6</v>
      </c>
      <c r="E42" t="str">
        <f t="shared" ca="1" si="29"/>
        <v>Sundance #6</v>
      </c>
      <c r="F42" s="34">
        <f t="shared" ca="1" si="30"/>
        <v>23914.589999999953</v>
      </c>
      <c r="G42" s="35">
        <f t="shared" ca="1" si="31"/>
        <v>1195.73</v>
      </c>
      <c r="H42" s="35">
        <f t="shared" ca="1" si="32"/>
        <v>2740.15</v>
      </c>
      <c r="I42" s="36">
        <f t="shared" ca="1" si="33"/>
        <v>27850.469999999954</v>
      </c>
      <c r="J42" s="34">
        <f t="shared" ca="1" si="34"/>
        <v>0</v>
      </c>
      <c r="K42" s="35">
        <f t="shared" ca="1" si="35"/>
        <v>0</v>
      </c>
      <c r="L42" s="35">
        <f t="shared" ca="1" si="36"/>
        <v>0</v>
      </c>
      <c r="M42" s="36">
        <f t="shared" ca="1" si="37"/>
        <v>0</v>
      </c>
      <c r="N42" s="34">
        <f t="shared" ca="1" si="38"/>
        <v>0</v>
      </c>
      <c r="O42" s="35">
        <f t="shared" ca="1" si="39"/>
        <v>0</v>
      </c>
      <c r="P42" s="35">
        <f t="shared" ca="1" si="40"/>
        <v>0</v>
      </c>
      <c r="Q42" s="36">
        <f t="shared" ca="1" si="41"/>
        <v>0</v>
      </c>
      <c r="R42" s="34">
        <f t="shared" ca="1" si="1"/>
        <v>23914.589999999953</v>
      </c>
      <c r="S42" s="35">
        <f t="shared" ca="1" si="2"/>
        <v>1195.73</v>
      </c>
      <c r="T42" s="35">
        <f t="shared" ca="1" si="3"/>
        <v>2740.15</v>
      </c>
      <c r="U42" s="36">
        <f t="shared" ca="1" si="4"/>
        <v>27850.469999999954</v>
      </c>
    </row>
    <row r="43" spans="1:21" outlineLevel="2" x14ac:dyDescent="0.25">
      <c r="A43" t="s">
        <v>408</v>
      </c>
      <c r="B43" t="str">
        <f t="shared" ca="1" si="26"/>
        <v>BALP</v>
      </c>
      <c r="C43" t="str">
        <f t="shared" ca="1" si="27"/>
        <v>Balancing Pool</v>
      </c>
      <c r="D43" t="str">
        <f t="shared" ca="1" si="28"/>
        <v>SH1</v>
      </c>
      <c r="E43" t="str">
        <f t="shared" ca="1" si="29"/>
        <v>Sheerness #1</v>
      </c>
      <c r="F43" s="34">
        <f t="shared" ca="1" si="30"/>
        <v>29397.539999999997</v>
      </c>
      <c r="G43" s="35">
        <f t="shared" ca="1" si="31"/>
        <v>1469.88</v>
      </c>
      <c r="H43" s="35">
        <f t="shared" ca="1" si="32"/>
        <v>3368.39</v>
      </c>
      <c r="I43" s="36">
        <f t="shared" ca="1" si="33"/>
        <v>34235.81</v>
      </c>
      <c r="J43" s="34">
        <f t="shared" ca="1" si="34"/>
        <v>0</v>
      </c>
      <c r="K43" s="35">
        <f t="shared" ca="1" si="35"/>
        <v>0</v>
      </c>
      <c r="L43" s="35">
        <f t="shared" ca="1" si="36"/>
        <v>0</v>
      </c>
      <c r="M43" s="36">
        <f t="shared" ca="1" si="37"/>
        <v>0</v>
      </c>
      <c r="N43" s="34">
        <f t="shared" ca="1" si="38"/>
        <v>0</v>
      </c>
      <c r="O43" s="35">
        <f t="shared" ca="1" si="39"/>
        <v>0</v>
      </c>
      <c r="P43" s="35">
        <f t="shared" ca="1" si="40"/>
        <v>0</v>
      </c>
      <c r="Q43" s="36">
        <f t="shared" ca="1" si="41"/>
        <v>0</v>
      </c>
      <c r="R43" s="34">
        <f t="shared" ca="1" si="1"/>
        <v>29397.539999999997</v>
      </c>
      <c r="S43" s="35">
        <f t="shared" ca="1" si="2"/>
        <v>1469.88</v>
      </c>
      <c r="T43" s="35">
        <f t="shared" ca="1" si="3"/>
        <v>3368.39</v>
      </c>
      <c r="U43" s="36">
        <f t="shared" ca="1" si="4"/>
        <v>34235.81</v>
      </c>
    </row>
    <row r="44" spans="1:21" outlineLevel="2" x14ac:dyDescent="0.25">
      <c r="A44" t="s">
        <v>410</v>
      </c>
      <c r="B44" t="str">
        <f t="shared" ca="1" si="26"/>
        <v>BALP</v>
      </c>
      <c r="C44" t="str">
        <f t="shared" ca="1" si="27"/>
        <v>Balancing Pool</v>
      </c>
      <c r="D44" t="str">
        <f t="shared" ca="1" si="28"/>
        <v>SH2</v>
      </c>
      <c r="E44" t="str">
        <f t="shared" ca="1" si="29"/>
        <v>Sheerness #2</v>
      </c>
      <c r="F44" s="34">
        <f t="shared" ca="1" si="30"/>
        <v>43733.619999999974</v>
      </c>
      <c r="G44" s="35">
        <f t="shared" ca="1" si="31"/>
        <v>2186.6799999999998</v>
      </c>
      <c r="H44" s="35">
        <f t="shared" ca="1" si="32"/>
        <v>5011.0200000000004</v>
      </c>
      <c r="I44" s="36">
        <f t="shared" ca="1" si="33"/>
        <v>50931.319999999978</v>
      </c>
      <c r="J44" s="34">
        <f t="shared" ca="1" si="34"/>
        <v>0</v>
      </c>
      <c r="K44" s="35">
        <f t="shared" ca="1" si="35"/>
        <v>0</v>
      </c>
      <c r="L44" s="35">
        <f t="shared" ca="1" si="36"/>
        <v>0</v>
      </c>
      <c r="M44" s="36">
        <f t="shared" ca="1" si="37"/>
        <v>0</v>
      </c>
      <c r="N44" s="34">
        <f t="shared" ca="1" si="38"/>
        <v>0</v>
      </c>
      <c r="O44" s="35">
        <f t="shared" ca="1" si="39"/>
        <v>0</v>
      </c>
      <c r="P44" s="35">
        <f t="shared" ca="1" si="40"/>
        <v>0</v>
      </c>
      <c r="Q44" s="36">
        <f t="shared" ca="1" si="41"/>
        <v>0</v>
      </c>
      <c r="R44" s="34">
        <f t="shared" ca="1" si="1"/>
        <v>43733.619999999974</v>
      </c>
      <c r="S44" s="35">
        <f t="shared" ca="1" si="2"/>
        <v>2186.6799999999998</v>
      </c>
      <c r="T44" s="35">
        <f t="shared" ca="1" si="3"/>
        <v>5011.0200000000004</v>
      </c>
      <c r="U44" s="36">
        <f t="shared" ca="1" si="4"/>
        <v>50931.319999999978</v>
      </c>
    </row>
    <row r="45" spans="1:21" outlineLevel="1" x14ac:dyDescent="0.25">
      <c r="C45" s="2" t="s">
        <v>674</v>
      </c>
      <c r="F45" s="34">
        <f t="shared" ref="F45:U45" ca="1" si="42">SUBTOTAL(9,F36:F44)</f>
        <v>-89000.22000000003</v>
      </c>
      <c r="G45" s="35">
        <f t="shared" ca="1" si="42"/>
        <v>-4450.0200000000023</v>
      </c>
      <c r="H45" s="35">
        <f t="shared" ca="1" si="42"/>
        <v>-11831.309999999998</v>
      </c>
      <c r="I45" s="36">
        <f t="shared" ca="1" si="42"/>
        <v>-105281.54999999996</v>
      </c>
      <c r="J45" s="34">
        <f t="shared" ca="1" si="42"/>
        <v>0</v>
      </c>
      <c r="K45" s="35">
        <f t="shared" ca="1" si="42"/>
        <v>0</v>
      </c>
      <c r="L45" s="35">
        <f t="shared" ca="1" si="42"/>
        <v>0</v>
      </c>
      <c r="M45" s="36">
        <f t="shared" ca="1" si="42"/>
        <v>0</v>
      </c>
      <c r="N45" s="34">
        <f t="shared" ca="1" si="42"/>
        <v>0</v>
      </c>
      <c r="O45" s="35">
        <f t="shared" ca="1" si="42"/>
        <v>0</v>
      </c>
      <c r="P45" s="35">
        <f t="shared" ca="1" si="42"/>
        <v>0</v>
      </c>
      <c r="Q45" s="36">
        <f t="shared" ca="1" si="42"/>
        <v>0</v>
      </c>
      <c r="R45" s="34">
        <f t="shared" ca="1" si="42"/>
        <v>-89000.22000000003</v>
      </c>
      <c r="S45" s="35">
        <f t="shared" ca="1" si="42"/>
        <v>-4450.0200000000023</v>
      </c>
      <c r="T45" s="35">
        <f t="shared" ca="1" si="42"/>
        <v>-11831.309999999998</v>
      </c>
      <c r="U45" s="36">
        <f t="shared" ca="1" si="42"/>
        <v>-105281.54999999996</v>
      </c>
    </row>
    <row r="46" spans="1:21" outlineLevel="2" x14ac:dyDescent="0.25">
      <c r="A46" t="s">
        <v>322</v>
      </c>
      <c r="B46" t="str">
        <f ca="1">VLOOKUP($A46,IndexLookup,2,FALSE)</f>
        <v>BOWA</v>
      </c>
      <c r="C46" t="str">
        <f ca="1">VLOOKUP($B46,ParticipantLookup,2,FALSE)</f>
        <v>BowArk Energy Ltd.</v>
      </c>
      <c r="D46" t="str">
        <f ca="1">VLOOKUP($A46,IndexLookup,3,FALSE)</f>
        <v>DRW1</v>
      </c>
      <c r="E46" t="str">
        <f ca="1">VLOOKUP($D46,FacilityLookup,2,FALSE)</f>
        <v>Drywood #1</v>
      </c>
      <c r="F46" s="34">
        <f ca="1">IFERROR(VLOOKUP($A46,Lookup2016,53,FALSE),0)</f>
        <v>-26.68</v>
      </c>
      <c r="G46" s="35">
        <f ca="1">IFERROR(VLOOKUP($A46,Lookup2016,54,FALSE),0)</f>
        <v>-1.34</v>
      </c>
      <c r="H46" s="35">
        <f ca="1">IFERROR(VLOOKUP($A46,Lookup2016,55,FALSE),0)</f>
        <v>-3.2800000000000002</v>
      </c>
      <c r="I46" s="36">
        <f ca="1">IFERROR(VLOOKUP($A46,Lookup2016,56,FALSE),0)</f>
        <v>-31.300000000000004</v>
      </c>
      <c r="J46" s="34">
        <f ca="1">IFERROR(VLOOKUP($A46,Lookup2015,53,FALSE),0)</f>
        <v>-231.04999999999998</v>
      </c>
      <c r="K46" s="35">
        <f ca="1">IFERROR(VLOOKUP($A46,Lookup2015,54,FALSE),0)</f>
        <v>-11.56</v>
      </c>
      <c r="L46" s="35">
        <f ca="1">IFERROR(VLOOKUP($A46,Lookup2015,55,FALSE),0)</f>
        <v>-34.54</v>
      </c>
      <c r="M46" s="36">
        <f ca="1">IFERROR(VLOOKUP($A46,Lookup2015,56,FALSE),0)</f>
        <v>-277.14999999999998</v>
      </c>
      <c r="N46" s="34">
        <f ca="1">IFERROR(VLOOKUP($A46,Lookup2014,53,FALSE),0)</f>
        <v>92.560000000000088</v>
      </c>
      <c r="O46" s="35">
        <f ca="1">IFERROR(VLOOKUP($A46,Lookup2014,54,FALSE),0)</f>
        <v>4.63</v>
      </c>
      <c r="P46" s="35">
        <f ca="1">IFERROR(VLOOKUP($A46,Lookup2014,55,FALSE),0)</f>
        <v>16</v>
      </c>
      <c r="Q46" s="36">
        <f ca="1">IFERROR(VLOOKUP($A46,Lookup2014,56,FALSE),0)</f>
        <v>113.19000000000007</v>
      </c>
      <c r="R46" s="34">
        <f t="shared" ca="1" si="1"/>
        <v>-165.16999999999987</v>
      </c>
      <c r="S46" s="35">
        <f t="shared" ca="1" si="2"/>
        <v>-8.27</v>
      </c>
      <c r="T46" s="35">
        <f t="shared" ca="1" si="3"/>
        <v>-21.82</v>
      </c>
      <c r="U46" s="36">
        <f t="shared" ca="1" si="4"/>
        <v>-195.25999999999993</v>
      </c>
    </row>
    <row r="47" spans="1:21" outlineLevel="1" x14ac:dyDescent="0.25">
      <c r="C47" s="2" t="s">
        <v>675</v>
      </c>
      <c r="F47" s="34">
        <f t="shared" ref="F47:U47" ca="1" si="43">SUBTOTAL(9,F46:F46)</f>
        <v>-26.68</v>
      </c>
      <c r="G47" s="35">
        <f t="shared" ca="1" si="43"/>
        <v>-1.34</v>
      </c>
      <c r="H47" s="35">
        <f t="shared" ca="1" si="43"/>
        <v>-3.2800000000000002</v>
      </c>
      <c r="I47" s="36">
        <f t="shared" ca="1" si="43"/>
        <v>-31.300000000000004</v>
      </c>
      <c r="J47" s="34">
        <f t="shared" ca="1" si="43"/>
        <v>-231.04999999999998</v>
      </c>
      <c r="K47" s="35">
        <f t="shared" ca="1" si="43"/>
        <v>-11.56</v>
      </c>
      <c r="L47" s="35">
        <f t="shared" ca="1" si="43"/>
        <v>-34.54</v>
      </c>
      <c r="M47" s="36">
        <f t="shared" ca="1" si="43"/>
        <v>-277.14999999999998</v>
      </c>
      <c r="N47" s="34">
        <f t="shared" ca="1" si="43"/>
        <v>92.560000000000088</v>
      </c>
      <c r="O47" s="35">
        <f t="shared" ca="1" si="43"/>
        <v>4.63</v>
      </c>
      <c r="P47" s="35">
        <f t="shared" ca="1" si="43"/>
        <v>16</v>
      </c>
      <c r="Q47" s="36">
        <f t="shared" ca="1" si="43"/>
        <v>113.19000000000007</v>
      </c>
      <c r="R47" s="34">
        <f t="shared" ca="1" si="43"/>
        <v>-165.16999999999987</v>
      </c>
      <c r="S47" s="35">
        <f t="shared" ca="1" si="43"/>
        <v>-8.27</v>
      </c>
      <c r="T47" s="35">
        <f t="shared" ca="1" si="43"/>
        <v>-21.82</v>
      </c>
      <c r="U47" s="36">
        <f t="shared" ca="1" si="43"/>
        <v>-195.25999999999993</v>
      </c>
    </row>
    <row r="48" spans="1:21" outlineLevel="2" x14ac:dyDescent="0.25">
      <c r="A48" t="s">
        <v>741</v>
      </c>
      <c r="B48" t="str">
        <f ca="1">VLOOKUP($A48,IndexLookup,2,FALSE)</f>
        <v>CAEC</v>
      </c>
      <c r="C48" t="str">
        <f ca="1">VLOOKUP($B48,ParticipantLookup,2,FALSE)</f>
        <v>Calgary Energy Centre No. 2 Inc.</v>
      </c>
      <c r="D48" t="str">
        <f ca="1">VLOOKUP($A48,IndexLookup,3,FALSE)</f>
        <v>CES1/CES2</v>
      </c>
      <c r="E48" t="str">
        <f ca="1">VLOOKUP($D48,FacilityLookup,2,FALSE)</f>
        <v>Calgary Energy Centre</v>
      </c>
      <c r="F48" s="34">
        <f ca="1">IFERROR(VLOOKUP($A48,Lookup2016,53,FALSE),0)</f>
        <v>30477.519999999997</v>
      </c>
      <c r="G48" s="35">
        <f ca="1">IFERROR(VLOOKUP($A48,Lookup2016,54,FALSE),0)</f>
        <v>1523.88</v>
      </c>
      <c r="H48" s="35">
        <f ca="1">IFERROR(VLOOKUP($A48,Lookup2016,55,FALSE),0)</f>
        <v>3829.9999999999995</v>
      </c>
      <c r="I48" s="36">
        <f ca="1">IFERROR(VLOOKUP($A48,Lookup2016,56,FALSE),0)</f>
        <v>35831.4</v>
      </c>
      <c r="J48" s="34">
        <f ca="1">IFERROR(VLOOKUP($A48,Lookup2015,53,FALSE),0)</f>
        <v>-604746.64999999991</v>
      </c>
      <c r="K48" s="35">
        <f ca="1">IFERROR(VLOOKUP($A48,Lookup2015,54,FALSE),0)</f>
        <v>-30237.319999999996</v>
      </c>
      <c r="L48" s="35">
        <f ca="1">IFERROR(VLOOKUP($A48,Lookup2015,55,FALSE),0)</f>
        <v>-91044.619999999981</v>
      </c>
      <c r="M48" s="36">
        <f ca="1">IFERROR(VLOOKUP($A48,Lookup2015,56,FALSE),0)</f>
        <v>-726028.59</v>
      </c>
      <c r="N48" s="34">
        <f ca="1">IFERROR(VLOOKUP($A48,Lookup2014,53,FALSE),0)</f>
        <v>-2122183.3400000003</v>
      </c>
      <c r="O48" s="35">
        <f ca="1">IFERROR(VLOOKUP($A48,Lookup2014,54,FALSE),0)</f>
        <v>-106109.17000000001</v>
      </c>
      <c r="P48" s="35">
        <f ca="1">IFERROR(VLOOKUP($A48,Lookup2014,55,FALSE),0)</f>
        <v>-373146.37</v>
      </c>
      <c r="Q48" s="36">
        <f ca="1">IFERROR(VLOOKUP($A48,Lookup2014,56,FALSE),0)</f>
        <v>-2601438.8800000004</v>
      </c>
      <c r="R48" s="34">
        <f t="shared" ca="1" si="1"/>
        <v>-2696452.47</v>
      </c>
      <c r="S48" s="35">
        <f t="shared" ca="1" si="2"/>
        <v>-134822.61000000002</v>
      </c>
      <c r="T48" s="35">
        <f t="shared" ca="1" si="3"/>
        <v>-460360.99</v>
      </c>
      <c r="U48" s="36">
        <f t="shared" ca="1" si="4"/>
        <v>-3291636.0700000003</v>
      </c>
    </row>
    <row r="49" spans="1:21" outlineLevel="2" x14ac:dyDescent="0.25">
      <c r="A49" t="s">
        <v>742</v>
      </c>
      <c r="B49" t="str">
        <f ca="1">VLOOKUP($A49,IndexLookup,2,FALSE)</f>
        <v>CAEC</v>
      </c>
      <c r="C49" t="str">
        <f ca="1">VLOOKUP($B49,ParticipantLookup,2,FALSE)</f>
        <v>Calgary Energy Centre No. 2 Inc.</v>
      </c>
      <c r="D49" t="str">
        <f ca="1">VLOOKUP($A49,IndexLookup,3,FALSE)</f>
        <v>CES1/CES2</v>
      </c>
      <c r="E49" t="str">
        <f ca="1">VLOOKUP($D49,FacilityLookup,2,FALSE)</f>
        <v>Calgary Energy Centre</v>
      </c>
      <c r="F49" s="34">
        <f ca="1">IFERROR(VLOOKUP($A49,Lookup2016,53,FALSE),0)</f>
        <v>17524.370000000003</v>
      </c>
      <c r="G49" s="35">
        <f ca="1">IFERROR(VLOOKUP($A49,Lookup2016,54,FALSE),0)</f>
        <v>876.2399999999999</v>
      </c>
      <c r="H49" s="35">
        <f ca="1">IFERROR(VLOOKUP($A49,Lookup2016,55,FALSE),0)</f>
        <v>2202.2699999999995</v>
      </c>
      <c r="I49" s="36">
        <f ca="1">IFERROR(VLOOKUP($A49,Lookup2016,56,FALSE),0)</f>
        <v>20602.88</v>
      </c>
      <c r="J49" s="34">
        <f ca="1">IFERROR(VLOOKUP($A49,Lookup2015,53,FALSE),0)</f>
        <v>-373040.19</v>
      </c>
      <c r="K49" s="35">
        <f ca="1">IFERROR(VLOOKUP($A49,Lookup2015,54,FALSE),0)</f>
        <v>-18652.019999999997</v>
      </c>
      <c r="L49" s="35">
        <f ca="1">IFERROR(VLOOKUP($A49,Lookup2015,55,FALSE),0)</f>
        <v>-56076.44</v>
      </c>
      <c r="M49" s="36">
        <f ca="1">IFERROR(VLOOKUP($A49,Lookup2015,56,FALSE),0)</f>
        <v>-447768.64999999991</v>
      </c>
      <c r="N49" s="34">
        <f ca="1">IFERROR(VLOOKUP($A49,Lookup2014,53,FALSE),0)</f>
        <v>-1302647.9400000002</v>
      </c>
      <c r="O49" s="35">
        <f ca="1">IFERROR(VLOOKUP($A49,Lookup2014,54,FALSE),0)</f>
        <v>-65132.380000000005</v>
      </c>
      <c r="P49" s="35">
        <f ca="1">IFERROR(VLOOKUP($A49,Lookup2014,55,FALSE),0)</f>
        <v>-228597.61</v>
      </c>
      <c r="Q49" s="36">
        <f ca="1">IFERROR(VLOOKUP($A49,Lookup2014,56,FALSE),0)</f>
        <v>-1596377.93</v>
      </c>
      <c r="R49" s="34">
        <f t="shared" ca="1" si="1"/>
        <v>-1658163.7600000002</v>
      </c>
      <c r="S49" s="35">
        <f t="shared" ca="1" si="2"/>
        <v>-82908.160000000003</v>
      </c>
      <c r="T49" s="35">
        <f t="shared" ca="1" si="3"/>
        <v>-282471.77999999997</v>
      </c>
      <c r="U49" s="36">
        <f t="shared" ca="1" si="4"/>
        <v>-2023543.6999999997</v>
      </c>
    </row>
    <row r="50" spans="1:21" outlineLevel="1" x14ac:dyDescent="0.25">
      <c r="C50" s="2" t="s">
        <v>676</v>
      </c>
      <c r="F50" s="34">
        <f t="shared" ref="F50:U50" ca="1" si="44">SUBTOTAL(9,F48:F49)</f>
        <v>48001.89</v>
      </c>
      <c r="G50" s="35">
        <f t="shared" ca="1" si="44"/>
        <v>2400.12</v>
      </c>
      <c r="H50" s="35">
        <f t="shared" ca="1" si="44"/>
        <v>6032.2699999999986</v>
      </c>
      <c r="I50" s="36">
        <f t="shared" ca="1" si="44"/>
        <v>56434.28</v>
      </c>
      <c r="J50" s="34">
        <f t="shared" ca="1" si="44"/>
        <v>-977786.83999999985</v>
      </c>
      <c r="K50" s="35">
        <f t="shared" ca="1" si="44"/>
        <v>-48889.34</v>
      </c>
      <c r="L50" s="35">
        <f t="shared" ca="1" si="44"/>
        <v>-147121.06</v>
      </c>
      <c r="M50" s="36">
        <f t="shared" ca="1" si="44"/>
        <v>-1173797.2399999998</v>
      </c>
      <c r="N50" s="34">
        <f t="shared" ca="1" si="44"/>
        <v>-3424831.2800000003</v>
      </c>
      <c r="O50" s="35">
        <f t="shared" ca="1" si="44"/>
        <v>-171241.55000000002</v>
      </c>
      <c r="P50" s="35">
        <f t="shared" ca="1" si="44"/>
        <v>-601743.98</v>
      </c>
      <c r="Q50" s="36">
        <f t="shared" ca="1" si="44"/>
        <v>-4197816.8100000005</v>
      </c>
      <c r="R50" s="34">
        <f t="shared" ca="1" si="44"/>
        <v>-4354616.2300000004</v>
      </c>
      <c r="S50" s="35">
        <f t="shared" ca="1" si="44"/>
        <v>-217730.77000000002</v>
      </c>
      <c r="T50" s="35">
        <f t="shared" ca="1" si="44"/>
        <v>-742832.77</v>
      </c>
      <c r="U50" s="36">
        <f t="shared" ca="1" si="44"/>
        <v>-5315179.7699999996</v>
      </c>
    </row>
    <row r="51" spans="1:21" outlineLevel="2" x14ac:dyDescent="0.25">
      <c r="A51" t="s">
        <v>344</v>
      </c>
      <c r="B51" t="str">
        <f ca="1">VLOOKUP($A51,IndexLookup,2,FALSE)</f>
        <v>CFPL</v>
      </c>
      <c r="C51" t="str">
        <f ca="1">VLOOKUP($B51,ParticipantLookup,2,FALSE)</f>
        <v>Canadian Forest Products Ltd.</v>
      </c>
      <c r="D51" t="str">
        <f ca="1">VLOOKUP($A51,IndexLookup,3,FALSE)</f>
        <v>GPEC</v>
      </c>
      <c r="E51" t="str">
        <f ca="1">VLOOKUP($D51,FacilityLookup,2,FALSE)</f>
        <v>Grande Prairie EcoPower</v>
      </c>
      <c r="F51" s="34">
        <f ca="1">IFERROR(VLOOKUP($A51,Lookup2016,53,FALSE),0)</f>
        <v>-81280.799999999988</v>
      </c>
      <c r="G51" s="35">
        <f ca="1">IFERROR(VLOOKUP($A51,Lookup2016,54,FALSE),0)</f>
        <v>-4064.05</v>
      </c>
      <c r="H51" s="35">
        <f ca="1">IFERROR(VLOOKUP($A51,Lookup2016,55,FALSE),0)</f>
        <v>-10090.590000000002</v>
      </c>
      <c r="I51" s="36">
        <f ca="1">IFERROR(VLOOKUP($A51,Lookup2016,56,FALSE),0)</f>
        <v>-95435.439999999988</v>
      </c>
      <c r="J51" s="34">
        <f ca="1">IFERROR(VLOOKUP($A51,Lookup2015,53,FALSE),0)</f>
        <v>-140613.49</v>
      </c>
      <c r="K51" s="35">
        <f ca="1">IFERROR(VLOOKUP($A51,Lookup2015,54,FALSE),0)</f>
        <v>-7030.68</v>
      </c>
      <c r="L51" s="35">
        <f ca="1">IFERROR(VLOOKUP($A51,Lookup2015,55,FALSE),0)</f>
        <v>-20993.15</v>
      </c>
      <c r="M51" s="36">
        <f ca="1">IFERROR(VLOOKUP($A51,Lookup2015,56,FALSE),0)</f>
        <v>-168637.32</v>
      </c>
      <c r="N51" s="34">
        <f ca="1">IFERROR(VLOOKUP($A51,Lookup2014,53,FALSE),0)</f>
        <v>-185154.36</v>
      </c>
      <c r="O51" s="35">
        <f ca="1">IFERROR(VLOOKUP($A51,Lookup2014,54,FALSE),0)</f>
        <v>-9257.73</v>
      </c>
      <c r="P51" s="35">
        <f ca="1">IFERROR(VLOOKUP($A51,Lookup2014,55,FALSE),0)</f>
        <v>-32441.01</v>
      </c>
      <c r="Q51" s="36">
        <f ca="1">IFERROR(VLOOKUP($A51,Lookup2014,56,FALSE),0)</f>
        <v>-226853.09999999998</v>
      </c>
      <c r="R51" s="34">
        <f t="shared" ca="1" si="1"/>
        <v>-407048.64999999997</v>
      </c>
      <c r="S51" s="35">
        <f t="shared" ca="1" si="2"/>
        <v>-20352.46</v>
      </c>
      <c r="T51" s="35">
        <f t="shared" ca="1" si="3"/>
        <v>-63524.75</v>
      </c>
      <c r="U51" s="36">
        <f t="shared" ca="1" si="4"/>
        <v>-490925.86</v>
      </c>
    </row>
    <row r="52" spans="1:21" outlineLevel="1" x14ac:dyDescent="0.25">
      <c r="C52" s="2" t="s">
        <v>677</v>
      </c>
      <c r="F52" s="34">
        <f t="shared" ref="F52:U52" ca="1" si="45">SUBTOTAL(9,F51:F51)</f>
        <v>-81280.799999999988</v>
      </c>
      <c r="G52" s="35">
        <f t="shared" ca="1" si="45"/>
        <v>-4064.05</v>
      </c>
      <c r="H52" s="35">
        <f t="shared" ca="1" si="45"/>
        <v>-10090.590000000002</v>
      </c>
      <c r="I52" s="36">
        <f t="shared" ca="1" si="45"/>
        <v>-95435.439999999988</v>
      </c>
      <c r="J52" s="34">
        <f t="shared" ca="1" si="45"/>
        <v>-140613.49</v>
      </c>
      <c r="K52" s="35">
        <f t="shared" ca="1" si="45"/>
        <v>-7030.68</v>
      </c>
      <c r="L52" s="35">
        <f t="shared" ca="1" si="45"/>
        <v>-20993.15</v>
      </c>
      <c r="M52" s="36">
        <f t="shared" ca="1" si="45"/>
        <v>-168637.32</v>
      </c>
      <c r="N52" s="34">
        <f t="shared" ca="1" si="45"/>
        <v>-185154.36</v>
      </c>
      <c r="O52" s="35">
        <f t="shared" ca="1" si="45"/>
        <v>-9257.73</v>
      </c>
      <c r="P52" s="35">
        <f t="shared" ca="1" si="45"/>
        <v>-32441.01</v>
      </c>
      <c r="Q52" s="36">
        <f t="shared" ca="1" si="45"/>
        <v>-226853.09999999998</v>
      </c>
      <c r="R52" s="34">
        <f t="shared" ca="1" si="45"/>
        <v>-407048.64999999997</v>
      </c>
      <c r="S52" s="35">
        <f t="shared" ca="1" si="45"/>
        <v>-20352.46</v>
      </c>
      <c r="T52" s="35">
        <f t="shared" ca="1" si="45"/>
        <v>-63524.75</v>
      </c>
      <c r="U52" s="36">
        <f t="shared" ca="1" si="45"/>
        <v>-490925.86</v>
      </c>
    </row>
    <row r="53" spans="1:21" outlineLevel="2" x14ac:dyDescent="0.25">
      <c r="A53" t="s">
        <v>456</v>
      </c>
      <c r="B53" t="str">
        <f ca="1">VLOOKUP($A53,IndexLookup,2,FALSE)</f>
        <v>CHD</v>
      </c>
      <c r="C53" t="str">
        <f ca="1">VLOOKUP($B53,ParticipantLookup,2,FALSE)</f>
        <v>Canadian Hydro Developers Inc.</v>
      </c>
      <c r="D53" t="str">
        <f ca="1">VLOOKUP($A53,IndexLookup,3,FALSE)</f>
        <v>CRE1</v>
      </c>
      <c r="E53" t="str">
        <f ca="1">VLOOKUP($D53,FacilityLookup,2,FALSE)</f>
        <v>Cowley Ridge Expansion #1 Wind Facility</v>
      </c>
      <c r="F53" s="34">
        <f ca="1">IFERROR(VLOOKUP($A53,Lookup2016,53,FALSE),0)</f>
        <v>0</v>
      </c>
      <c r="G53" s="35">
        <f ca="1">IFERROR(VLOOKUP($A53,Lookup2016,54,FALSE),0)</f>
        <v>0</v>
      </c>
      <c r="H53" s="35">
        <f ca="1">IFERROR(VLOOKUP($A53,Lookup2016,55,FALSE),0)</f>
        <v>0</v>
      </c>
      <c r="I53" s="36">
        <f ca="1">IFERROR(VLOOKUP($A53,Lookup2016,56,FALSE),0)</f>
        <v>0</v>
      </c>
      <c r="J53" s="34">
        <f ca="1">IFERROR(VLOOKUP($A53,Lookup2015,53,FALSE),0)</f>
        <v>0</v>
      </c>
      <c r="K53" s="35">
        <f ca="1">IFERROR(VLOOKUP($A53,Lookup2015,54,FALSE),0)</f>
        <v>0</v>
      </c>
      <c r="L53" s="35">
        <f ca="1">IFERROR(VLOOKUP($A53,Lookup2015,55,FALSE),0)</f>
        <v>0</v>
      </c>
      <c r="M53" s="36">
        <f ca="1">IFERROR(VLOOKUP($A53,Lookup2015,56,FALSE),0)</f>
        <v>0</v>
      </c>
      <c r="N53" s="34">
        <f ca="1">IFERROR(VLOOKUP($A53,Lookup2014,53,FALSE),0)</f>
        <v>0</v>
      </c>
      <c r="O53" s="35">
        <f ca="1">IFERROR(VLOOKUP($A53,Lookup2014,54,FALSE),0)</f>
        <v>0</v>
      </c>
      <c r="P53" s="35">
        <f ca="1">IFERROR(VLOOKUP($A53,Lookup2014,55,FALSE),0)</f>
        <v>0</v>
      </c>
      <c r="Q53" s="36">
        <f ca="1">IFERROR(VLOOKUP($A53,Lookup2014,56,FALSE),0)</f>
        <v>0</v>
      </c>
      <c r="R53" s="34">
        <f t="shared" ca="1" si="1"/>
        <v>0</v>
      </c>
      <c r="S53" s="35">
        <f t="shared" ca="1" si="2"/>
        <v>0</v>
      </c>
      <c r="T53" s="35">
        <f t="shared" ca="1" si="3"/>
        <v>0</v>
      </c>
      <c r="U53" s="36">
        <f t="shared" ca="1" si="4"/>
        <v>0</v>
      </c>
    </row>
    <row r="54" spans="1:21" outlineLevel="2" x14ac:dyDescent="0.25">
      <c r="A54" t="s">
        <v>457</v>
      </c>
      <c r="B54" t="str">
        <f ca="1">VLOOKUP($A54,IndexLookup,2,FALSE)</f>
        <v>CHD</v>
      </c>
      <c r="C54" t="str">
        <f ca="1">VLOOKUP($B54,ParticipantLookup,2,FALSE)</f>
        <v>Canadian Hydro Developers Inc.</v>
      </c>
      <c r="D54" t="str">
        <f ca="1">VLOOKUP($A54,IndexLookup,3,FALSE)</f>
        <v>CRE2</v>
      </c>
      <c r="E54" t="str">
        <f ca="1">VLOOKUP($D54,FacilityLookup,2,FALSE)</f>
        <v>Cowley Ridge Expansion #2 Wind Facility</v>
      </c>
      <c r="F54" s="34">
        <f ca="1">IFERROR(VLOOKUP($A54,Lookup2016,53,FALSE),0)</f>
        <v>0</v>
      </c>
      <c r="G54" s="35">
        <f ca="1">IFERROR(VLOOKUP($A54,Lookup2016,54,FALSE),0)</f>
        <v>0</v>
      </c>
      <c r="H54" s="35">
        <f ca="1">IFERROR(VLOOKUP($A54,Lookup2016,55,FALSE),0)</f>
        <v>0</v>
      </c>
      <c r="I54" s="36">
        <f ca="1">IFERROR(VLOOKUP($A54,Lookup2016,56,FALSE),0)</f>
        <v>0</v>
      </c>
      <c r="J54" s="34">
        <f ca="1">IFERROR(VLOOKUP($A54,Lookup2015,53,FALSE),0)</f>
        <v>0</v>
      </c>
      <c r="K54" s="35">
        <f ca="1">IFERROR(VLOOKUP($A54,Lookup2015,54,FALSE),0)</f>
        <v>0</v>
      </c>
      <c r="L54" s="35">
        <f ca="1">IFERROR(VLOOKUP($A54,Lookup2015,55,FALSE),0)</f>
        <v>0</v>
      </c>
      <c r="M54" s="36">
        <f ca="1">IFERROR(VLOOKUP($A54,Lookup2015,56,FALSE),0)</f>
        <v>0</v>
      </c>
      <c r="N54" s="34">
        <f ca="1">IFERROR(VLOOKUP($A54,Lookup2014,53,FALSE),0)</f>
        <v>0</v>
      </c>
      <c r="O54" s="35">
        <f ca="1">IFERROR(VLOOKUP($A54,Lookup2014,54,FALSE),0)</f>
        <v>0</v>
      </c>
      <c r="P54" s="35">
        <f ca="1">IFERROR(VLOOKUP($A54,Lookup2014,55,FALSE),0)</f>
        <v>0</v>
      </c>
      <c r="Q54" s="36">
        <f ca="1">IFERROR(VLOOKUP($A54,Lookup2014,56,FALSE),0)</f>
        <v>0</v>
      </c>
      <c r="R54" s="34">
        <f t="shared" ca="1" si="1"/>
        <v>0</v>
      </c>
      <c r="S54" s="35">
        <f t="shared" ca="1" si="2"/>
        <v>0</v>
      </c>
      <c r="T54" s="35">
        <f t="shared" ca="1" si="3"/>
        <v>0</v>
      </c>
      <c r="U54" s="36">
        <f t="shared" ca="1" si="4"/>
        <v>0</v>
      </c>
    </row>
    <row r="55" spans="1:21" outlineLevel="1" x14ac:dyDescent="0.25">
      <c r="C55" s="2" t="s">
        <v>678</v>
      </c>
      <c r="F55" s="34">
        <f t="shared" ref="F55:U55" ca="1" si="46">SUBTOTAL(9,F53:F54)</f>
        <v>0</v>
      </c>
      <c r="G55" s="35">
        <f t="shared" ca="1" si="46"/>
        <v>0</v>
      </c>
      <c r="H55" s="35">
        <f t="shared" ca="1" si="46"/>
        <v>0</v>
      </c>
      <c r="I55" s="36">
        <f t="shared" ca="1" si="46"/>
        <v>0</v>
      </c>
      <c r="J55" s="34">
        <f t="shared" ca="1" si="46"/>
        <v>0</v>
      </c>
      <c r="K55" s="35">
        <f t="shared" ca="1" si="46"/>
        <v>0</v>
      </c>
      <c r="L55" s="35">
        <f t="shared" ca="1" si="46"/>
        <v>0</v>
      </c>
      <c r="M55" s="36">
        <f t="shared" ca="1" si="46"/>
        <v>0</v>
      </c>
      <c r="N55" s="34">
        <f t="shared" ca="1" si="46"/>
        <v>0</v>
      </c>
      <c r="O55" s="35">
        <f t="shared" ca="1" si="46"/>
        <v>0</v>
      </c>
      <c r="P55" s="35">
        <f t="shared" ca="1" si="46"/>
        <v>0</v>
      </c>
      <c r="Q55" s="36">
        <f t="shared" ca="1" si="46"/>
        <v>0</v>
      </c>
      <c r="R55" s="34">
        <f t="shared" ca="1" si="46"/>
        <v>0</v>
      </c>
      <c r="S55" s="35">
        <f t="shared" ca="1" si="46"/>
        <v>0</v>
      </c>
      <c r="T55" s="35">
        <f t="shared" ca="1" si="46"/>
        <v>0</v>
      </c>
      <c r="U55" s="36">
        <f t="shared" ca="1" si="46"/>
        <v>0</v>
      </c>
    </row>
    <row r="56" spans="1:21" outlineLevel="2" x14ac:dyDescent="0.25">
      <c r="A56" t="s">
        <v>307</v>
      </c>
      <c r="B56" t="str">
        <f ca="1">VLOOKUP($A56,IndexLookup,2,FALSE)</f>
        <v>CNRL</v>
      </c>
      <c r="C56" t="str">
        <f ca="1">VLOOKUP($B56,ParticipantLookup,2,FALSE)</f>
        <v>Canadian Natural Resources Ltd.</v>
      </c>
      <c r="D56" t="str">
        <f ca="1">VLOOKUP($A56,IndexLookup,3,FALSE)</f>
        <v>CNR5</v>
      </c>
      <c r="E56" t="str">
        <f ca="1">VLOOKUP($D56,FacilityLookup,2,FALSE)</f>
        <v>CNRL Horizon Industrial System</v>
      </c>
      <c r="F56" s="34">
        <f ca="1">IFERROR(VLOOKUP($A56,Lookup2016,53,FALSE),0)</f>
        <v>1238.1200000000003</v>
      </c>
      <c r="G56" s="35">
        <f ca="1">IFERROR(VLOOKUP($A56,Lookup2016,54,FALSE),0)</f>
        <v>61.91</v>
      </c>
      <c r="H56" s="35">
        <f ca="1">IFERROR(VLOOKUP($A56,Lookup2016,55,FALSE),0)</f>
        <v>152.37</v>
      </c>
      <c r="I56" s="36">
        <f ca="1">IFERROR(VLOOKUP($A56,Lookup2016,56,FALSE),0)</f>
        <v>1452.4000000000003</v>
      </c>
      <c r="J56" s="34">
        <f ca="1">IFERROR(VLOOKUP($A56,Lookup2015,53,FALSE),0)</f>
        <v>10661.190000000002</v>
      </c>
      <c r="K56" s="35">
        <f ca="1">IFERROR(VLOOKUP($A56,Lookup2015,54,FALSE),0)</f>
        <v>533.05999999999995</v>
      </c>
      <c r="L56" s="35">
        <f ca="1">IFERROR(VLOOKUP($A56,Lookup2015,55,FALSE),0)</f>
        <v>1581.04</v>
      </c>
      <c r="M56" s="36">
        <f ca="1">IFERROR(VLOOKUP($A56,Lookup2015,56,FALSE),0)</f>
        <v>12775.29</v>
      </c>
      <c r="N56" s="34">
        <f ca="1">IFERROR(VLOOKUP($A56,Lookup2014,53,FALSE),0)</f>
        <v>7193.0899999999992</v>
      </c>
      <c r="O56" s="35">
        <f ca="1">IFERROR(VLOOKUP($A56,Lookup2014,54,FALSE),0)</f>
        <v>359.66</v>
      </c>
      <c r="P56" s="35">
        <f ca="1">IFERROR(VLOOKUP($A56,Lookup2014,55,FALSE),0)</f>
        <v>1220.6100000000001</v>
      </c>
      <c r="Q56" s="36">
        <f ca="1">IFERROR(VLOOKUP($A56,Lookup2014,56,FALSE),0)</f>
        <v>8773.36</v>
      </c>
      <c r="R56" s="34">
        <f t="shared" ca="1" si="1"/>
        <v>19092.400000000001</v>
      </c>
      <c r="S56" s="35">
        <f t="shared" ca="1" si="2"/>
        <v>954.62999999999988</v>
      </c>
      <c r="T56" s="35">
        <f t="shared" ca="1" si="3"/>
        <v>2954.02</v>
      </c>
      <c r="U56" s="36">
        <f t="shared" ca="1" si="4"/>
        <v>23001.050000000003</v>
      </c>
    </row>
    <row r="57" spans="1:21" outlineLevel="2" x14ac:dyDescent="0.25">
      <c r="A57" t="s">
        <v>381</v>
      </c>
      <c r="B57" t="str">
        <f ca="1">VLOOKUP($A57,IndexLookup,2,FALSE)</f>
        <v>ACRL</v>
      </c>
      <c r="C57" t="str">
        <f ca="1">VLOOKUP($B57,ParticipantLookup,2,FALSE)</f>
        <v>Canadian Natural Resources Ltd.</v>
      </c>
      <c r="D57" t="str">
        <f ca="1">VLOOKUP($A57,IndexLookup,3,FALSE)</f>
        <v>PR1</v>
      </c>
      <c r="E57" t="str">
        <f ca="1">VLOOKUP($D57,FacilityLookup,2,FALSE)</f>
        <v>Primrose Industrial System</v>
      </c>
      <c r="F57" s="34">
        <f ca="1">IFERROR(VLOOKUP($A57,Lookup2016,53,FALSE),0)</f>
        <v>2690.1299999999997</v>
      </c>
      <c r="G57" s="35">
        <f ca="1">IFERROR(VLOOKUP($A57,Lookup2016,54,FALSE),0)</f>
        <v>134.52000000000001</v>
      </c>
      <c r="H57" s="35">
        <f ca="1">IFERROR(VLOOKUP($A57,Lookup2016,55,FALSE),0)</f>
        <v>340.3</v>
      </c>
      <c r="I57" s="36">
        <f ca="1">IFERROR(VLOOKUP($A57,Lookup2016,56,FALSE),0)</f>
        <v>3164.9500000000003</v>
      </c>
      <c r="J57" s="34">
        <f ca="1">IFERROR(VLOOKUP($A57,Lookup2015,53,FALSE),0)</f>
        <v>4435.72</v>
      </c>
      <c r="K57" s="35">
        <f ca="1">IFERROR(VLOOKUP($A57,Lookup2015,54,FALSE),0)</f>
        <v>221.79</v>
      </c>
      <c r="L57" s="35">
        <f ca="1">IFERROR(VLOOKUP($A57,Lookup2015,55,FALSE),0)</f>
        <v>659.70000000000016</v>
      </c>
      <c r="M57" s="36">
        <f ca="1">IFERROR(VLOOKUP($A57,Lookup2015,56,FALSE),0)</f>
        <v>5317.21</v>
      </c>
      <c r="N57" s="34">
        <f ca="1">IFERROR(VLOOKUP($A57,Lookup2014,53,FALSE),0)</f>
        <v>61180.800000000003</v>
      </c>
      <c r="O57" s="35">
        <f ca="1">IFERROR(VLOOKUP($A57,Lookup2014,54,FALSE),0)</f>
        <v>3059.0299999999993</v>
      </c>
      <c r="P57" s="35">
        <f ca="1">IFERROR(VLOOKUP($A57,Lookup2014,55,FALSE),0)</f>
        <v>10756.990000000003</v>
      </c>
      <c r="Q57" s="36">
        <f ca="1">IFERROR(VLOOKUP($A57,Lookup2014,56,FALSE),0)</f>
        <v>74996.819999999992</v>
      </c>
      <c r="R57" s="34">
        <f t="shared" ca="1" si="1"/>
        <v>68306.650000000009</v>
      </c>
      <c r="S57" s="35">
        <f t="shared" ca="1" si="2"/>
        <v>3415.3399999999992</v>
      </c>
      <c r="T57" s="35">
        <f t="shared" ca="1" si="3"/>
        <v>11756.990000000003</v>
      </c>
      <c r="U57" s="36">
        <f t="shared" ca="1" si="4"/>
        <v>83478.98</v>
      </c>
    </row>
    <row r="58" spans="1:21" outlineLevel="1" x14ac:dyDescent="0.25">
      <c r="C58" s="2" t="s">
        <v>679</v>
      </c>
      <c r="F58" s="34">
        <f t="shared" ref="F58:U58" ca="1" si="47">SUBTOTAL(9,F56:F57)</f>
        <v>3928.25</v>
      </c>
      <c r="G58" s="35">
        <f t="shared" ca="1" si="47"/>
        <v>196.43</v>
      </c>
      <c r="H58" s="35">
        <f t="shared" ca="1" si="47"/>
        <v>492.67</v>
      </c>
      <c r="I58" s="36">
        <f t="shared" ca="1" si="47"/>
        <v>4617.3500000000004</v>
      </c>
      <c r="J58" s="34">
        <f t="shared" ca="1" si="47"/>
        <v>15096.910000000003</v>
      </c>
      <c r="K58" s="35">
        <f t="shared" ca="1" si="47"/>
        <v>754.84999999999991</v>
      </c>
      <c r="L58" s="35">
        <f t="shared" ca="1" si="47"/>
        <v>2240.7400000000002</v>
      </c>
      <c r="M58" s="36">
        <f t="shared" ca="1" si="47"/>
        <v>18092.5</v>
      </c>
      <c r="N58" s="34">
        <f t="shared" ca="1" si="47"/>
        <v>68373.89</v>
      </c>
      <c r="O58" s="35">
        <f t="shared" ca="1" si="47"/>
        <v>3418.6899999999991</v>
      </c>
      <c r="P58" s="35">
        <f t="shared" ca="1" si="47"/>
        <v>11977.600000000004</v>
      </c>
      <c r="Q58" s="36">
        <f t="shared" ca="1" si="47"/>
        <v>83770.179999999993</v>
      </c>
      <c r="R58" s="34">
        <f t="shared" ca="1" si="47"/>
        <v>87399.050000000017</v>
      </c>
      <c r="S58" s="35">
        <f t="shared" ca="1" si="47"/>
        <v>4369.9699999999993</v>
      </c>
      <c r="T58" s="35">
        <f t="shared" ca="1" si="47"/>
        <v>14711.010000000004</v>
      </c>
      <c r="U58" s="36">
        <f t="shared" ca="1" si="47"/>
        <v>106480.03</v>
      </c>
    </row>
    <row r="59" spans="1:21" outlineLevel="2" x14ac:dyDescent="0.25">
      <c r="A59" t="s">
        <v>316</v>
      </c>
      <c r="B59" t="str">
        <f ca="1">VLOOKUP($A59,IndexLookup,2,FALSE)</f>
        <v>CAWP</v>
      </c>
      <c r="C59" t="str">
        <f ca="1">VLOOKUP($B59,ParticipantLookup,2,FALSE)</f>
        <v>Canadian Wood Products - Montreal Inc.</v>
      </c>
      <c r="D59" t="str">
        <f ca="1">VLOOKUP($A59,IndexLookup,3,FALSE)</f>
        <v>120SIMP</v>
      </c>
      <c r="E59" t="str">
        <f ca="1">VLOOKUP($D59,FacilityLookup,2,FALSE)</f>
        <v>Alberta-Montana Intertie - Import</v>
      </c>
      <c r="F59" s="34">
        <f ca="1">IFERROR(VLOOKUP($A59,Lookup2016,53,FALSE),0)</f>
        <v>54.470000000000006</v>
      </c>
      <c r="G59" s="35">
        <f ca="1">IFERROR(VLOOKUP($A59,Lookup2016,54,FALSE),0)</f>
        <v>2.72</v>
      </c>
      <c r="H59" s="35">
        <f ca="1">IFERROR(VLOOKUP($A59,Lookup2016,55,FALSE),0)</f>
        <v>7.36</v>
      </c>
      <c r="I59" s="36">
        <f ca="1">IFERROR(VLOOKUP($A59,Lookup2016,56,FALSE),0)</f>
        <v>64.550000000000011</v>
      </c>
      <c r="J59" s="34">
        <f ca="1">IFERROR(VLOOKUP($A59,Lookup2015,53,FALSE),0)</f>
        <v>-190.75999999999993</v>
      </c>
      <c r="K59" s="35">
        <f ca="1">IFERROR(VLOOKUP($A59,Lookup2015,54,FALSE),0)</f>
        <v>-9.5300000000000011</v>
      </c>
      <c r="L59" s="35">
        <f ca="1">IFERROR(VLOOKUP($A59,Lookup2015,55,FALSE),0)</f>
        <v>-27.67</v>
      </c>
      <c r="M59" s="36">
        <f ca="1">IFERROR(VLOOKUP($A59,Lookup2015,56,FALSE),0)</f>
        <v>-227.95999999999992</v>
      </c>
      <c r="N59" s="34">
        <f ca="1">IFERROR(VLOOKUP($A59,Lookup2014,53,FALSE),0)</f>
        <v>0</v>
      </c>
      <c r="O59" s="35">
        <f ca="1">IFERROR(VLOOKUP($A59,Lookup2014,54,FALSE),0)</f>
        <v>0</v>
      </c>
      <c r="P59" s="35">
        <f ca="1">IFERROR(VLOOKUP($A59,Lookup2014,55,FALSE),0)</f>
        <v>0</v>
      </c>
      <c r="Q59" s="36">
        <f ca="1">IFERROR(VLOOKUP($A59,Lookup2014,56,FALSE),0)</f>
        <v>0</v>
      </c>
      <c r="R59" s="34">
        <f t="shared" ca="1" si="1"/>
        <v>-136.28999999999994</v>
      </c>
      <c r="S59" s="35">
        <f t="shared" ca="1" si="2"/>
        <v>-6.8100000000000005</v>
      </c>
      <c r="T59" s="35">
        <f t="shared" ca="1" si="3"/>
        <v>-20.310000000000002</v>
      </c>
      <c r="U59" s="36">
        <f t="shared" ca="1" si="4"/>
        <v>-163.40999999999991</v>
      </c>
    </row>
    <row r="60" spans="1:21" outlineLevel="2" x14ac:dyDescent="0.25">
      <c r="A60" t="s">
        <v>318</v>
      </c>
      <c r="B60" t="str">
        <f ca="1">VLOOKUP($A60,IndexLookup,2,FALSE)</f>
        <v>CAWP</v>
      </c>
      <c r="C60" t="str">
        <f ca="1">VLOOKUP($B60,ParticipantLookup,2,FALSE)</f>
        <v>Canadian Wood Products - Montreal Inc.</v>
      </c>
      <c r="D60" t="str">
        <f ca="1">VLOOKUP($A60,IndexLookup,3,FALSE)</f>
        <v>BCHEXP</v>
      </c>
      <c r="E60" t="str">
        <f ca="1">VLOOKUP($D60,FacilityLookup,2,FALSE)</f>
        <v>Alberta-BC Intertie - Export</v>
      </c>
      <c r="F60" s="34">
        <f ca="1">IFERROR(VLOOKUP($A60,Lookup2016,53,FALSE),0)</f>
        <v>6.3299999999999983</v>
      </c>
      <c r="G60" s="35">
        <f ca="1">IFERROR(VLOOKUP($A60,Lookup2016,54,FALSE),0)</f>
        <v>0.32</v>
      </c>
      <c r="H60" s="35">
        <f ca="1">IFERROR(VLOOKUP($A60,Lookup2016,55,FALSE),0)</f>
        <v>0.77</v>
      </c>
      <c r="I60" s="36">
        <f ca="1">IFERROR(VLOOKUP($A60,Lookup2016,56,FALSE),0)</f>
        <v>7.419999999999999</v>
      </c>
      <c r="J60" s="34">
        <f ca="1">IFERROR(VLOOKUP($A60,Lookup2015,53,FALSE),0)</f>
        <v>0</v>
      </c>
      <c r="K60" s="35">
        <f ca="1">IFERROR(VLOOKUP($A60,Lookup2015,54,FALSE),0)</f>
        <v>0</v>
      </c>
      <c r="L60" s="35">
        <f ca="1">IFERROR(VLOOKUP($A60,Lookup2015,55,FALSE),0)</f>
        <v>0</v>
      </c>
      <c r="M60" s="36">
        <f ca="1">IFERROR(VLOOKUP($A60,Lookup2015,56,FALSE),0)</f>
        <v>0</v>
      </c>
      <c r="N60" s="34">
        <f ca="1">IFERROR(VLOOKUP($A60,Lookup2014,53,FALSE),0)</f>
        <v>0</v>
      </c>
      <c r="O60" s="35">
        <f ca="1">IFERROR(VLOOKUP($A60,Lookup2014,54,FALSE),0)</f>
        <v>0</v>
      </c>
      <c r="P60" s="35">
        <f ca="1">IFERROR(VLOOKUP($A60,Lookup2014,55,FALSE),0)</f>
        <v>0</v>
      </c>
      <c r="Q60" s="36">
        <f ca="1">IFERROR(VLOOKUP($A60,Lookup2014,56,FALSE),0)</f>
        <v>0</v>
      </c>
      <c r="R60" s="34">
        <f t="shared" ca="1" si="1"/>
        <v>6.3299999999999983</v>
      </c>
      <c r="S60" s="35">
        <f t="shared" ca="1" si="2"/>
        <v>0.32</v>
      </c>
      <c r="T60" s="35">
        <f t="shared" ca="1" si="3"/>
        <v>0.77</v>
      </c>
      <c r="U60" s="36">
        <f t="shared" ca="1" si="4"/>
        <v>7.419999999999999</v>
      </c>
    </row>
    <row r="61" spans="1:21" outlineLevel="2" x14ac:dyDescent="0.25">
      <c r="A61" t="s">
        <v>315</v>
      </c>
      <c r="B61" t="str">
        <f ca="1">VLOOKUP($A61,IndexLookup,2,FALSE)</f>
        <v>CAWP</v>
      </c>
      <c r="C61" t="str">
        <f ca="1">VLOOKUP($B61,ParticipantLookup,2,FALSE)</f>
        <v>Canadian Wood Products - Montreal Inc.</v>
      </c>
      <c r="D61" t="str">
        <f ca="1">VLOOKUP($A61,IndexLookup,3,FALSE)</f>
        <v>BCHIMP</v>
      </c>
      <c r="E61" t="str">
        <f ca="1">VLOOKUP($D61,FacilityLookup,2,FALSE)</f>
        <v>Alberta-BC Intertie - Import</v>
      </c>
      <c r="F61" s="34">
        <f ca="1">IFERROR(VLOOKUP($A61,Lookup2016,53,FALSE),0)</f>
        <v>44.92</v>
      </c>
      <c r="G61" s="35">
        <f ca="1">IFERROR(VLOOKUP($A61,Lookup2016,54,FALSE),0)</f>
        <v>2.25</v>
      </c>
      <c r="H61" s="35">
        <f ca="1">IFERROR(VLOOKUP($A61,Lookup2016,55,FALSE),0)</f>
        <v>6.07</v>
      </c>
      <c r="I61" s="36">
        <f ca="1">IFERROR(VLOOKUP($A61,Lookup2016,56,FALSE),0)</f>
        <v>53.24</v>
      </c>
      <c r="J61" s="34">
        <f ca="1">IFERROR(VLOOKUP($A61,Lookup2015,53,FALSE),0)</f>
        <v>-658.46999999999991</v>
      </c>
      <c r="K61" s="35">
        <f ca="1">IFERROR(VLOOKUP($A61,Lookup2015,54,FALSE),0)</f>
        <v>-32.919999999999995</v>
      </c>
      <c r="L61" s="35">
        <f ca="1">IFERROR(VLOOKUP($A61,Lookup2015,55,FALSE),0)</f>
        <v>-93.53</v>
      </c>
      <c r="M61" s="36">
        <f ca="1">IFERROR(VLOOKUP($A61,Lookup2015,56,FALSE),0)</f>
        <v>-784.92</v>
      </c>
      <c r="N61" s="34">
        <f ca="1">IFERROR(VLOOKUP($A61,Lookup2014,53,FALSE),0)</f>
        <v>0</v>
      </c>
      <c r="O61" s="35">
        <f ca="1">IFERROR(VLOOKUP($A61,Lookup2014,54,FALSE),0)</f>
        <v>0</v>
      </c>
      <c r="P61" s="35">
        <f ca="1">IFERROR(VLOOKUP($A61,Lookup2014,55,FALSE),0)</f>
        <v>0</v>
      </c>
      <c r="Q61" s="36">
        <f ca="1">IFERROR(VLOOKUP($A61,Lookup2014,56,FALSE),0)</f>
        <v>0</v>
      </c>
      <c r="R61" s="34">
        <f t="shared" ca="1" si="1"/>
        <v>-613.54999999999995</v>
      </c>
      <c r="S61" s="35">
        <f t="shared" ca="1" si="2"/>
        <v>-30.669999999999995</v>
      </c>
      <c r="T61" s="35">
        <f t="shared" ca="1" si="3"/>
        <v>-87.460000000000008</v>
      </c>
      <c r="U61" s="36">
        <f t="shared" ca="1" si="4"/>
        <v>-731.68</v>
      </c>
    </row>
    <row r="62" spans="1:21" outlineLevel="2" x14ac:dyDescent="0.25">
      <c r="A62" t="s">
        <v>319</v>
      </c>
      <c r="B62" t="str">
        <f ca="1">VLOOKUP($A62,IndexLookup,2,FALSE)</f>
        <v>CAWP</v>
      </c>
      <c r="C62" t="str">
        <f ca="1">VLOOKUP($B62,ParticipantLookup,2,FALSE)</f>
        <v>Canadian Wood Products - Montreal Inc.</v>
      </c>
      <c r="D62" t="str">
        <f ca="1">VLOOKUP($A62,IndexLookup,3,FALSE)</f>
        <v>SPCEXP</v>
      </c>
      <c r="E62" t="str">
        <f ca="1">VLOOKUP($D62,FacilityLookup,2,FALSE)</f>
        <v>Alberta-Saskatchewan Intertie - Export</v>
      </c>
      <c r="F62" s="34">
        <f ca="1">IFERROR(VLOOKUP($A62,Lookup2016,53,FALSE),0)</f>
        <v>46.990000000000052</v>
      </c>
      <c r="G62" s="35">
        <f ca="1">IFERROR(VLOOKUP($A62,Lookup2016,54,FALSE),0)</f>
        <v>2.3499999999999996</v>
      </c>
      <c r="H62" s="35">
        <f ca="1">IFERROR(VLOOKUP($A62,Lookup2016,55,FALSE),0)</f>
        <v>5.84</v>
      </c>
      <c r="I62" s="36">
        <f ca="1">IFERROR(VLOOKUP($A62,Lookup2016,56,FALSE),0)</f>
        <v>55.180000000000049</v>
      </c>
      <c r="J62" s="34">
        <f ca="1">IFERROR(VLOOKUP($A62,Lookup2015,53,FALSE),0)</f>
        <v>2.91</v>
      </c>
      <c r="K62" s="35">
        <f ca="1">IFERROR(VLOOKUP($A62,Lookup2015,54,FALSE),0)</f>
        <v>0.15</v>
      </c>
      <c r="L62" s="35">
        <f ca="1">IFERROR(VLOOKUP($A62,Lookup2015,55,FALSE),0)</f>
        <v>0.4</v>
      </c>
      <c r="M62" s="36">
        <f ca="1">IFERROR(VLOOKUP($A62,Lookup2015,56,FALSE),0)</f>
        <v>3.46</v>
      </c>
      <c r="N62" s="34">
        <f ca="1">IFERROR(VLOOKUP($A62,Lookup2014,53,FALSE),0)</f>
        <v>0</v>
      </c>
      <c r="O62" s="35">
        <f ca="1">IFERROR(VLOOKUP($A62,Lookup2014,54,FALSE),0)</f>
        <v>0</v>
      </c>
      <c r="P62" s="35">
        <f ca="1">IFERROR(VLOOKUP($A62,Lookup2014,55,FALSE),0)</f>
        <v>0</v>
      </c>
      <c r="Q62" s="36">
        <f ca="1">IFERROR(VLOOKUP($A62,Lookup2014,56,FALSE),0)</f>
        <v>0</v>
      </c>
      <c r="R62" s="34">
        <f t="shared" ca="1" si="1"/>
        <v>49.900000000000048</v>
      </c>
      <c r="S62" s="35">
        <f t="shared" ca="1" si="2"/>
        <v>2.4999999999999996</v>
      </c>
      <c r="T62" s="35">
        <f t="shared" ca="1" si="3"/>
        <v>6.24</v>
      </c>
      <c r="U62" s="36">
        <f t="shared" ca="1" si="4"/>
        <v>58.64000000000005</v>
      </c>
    </row>
    <row r="63" spans="1:21" outlineLevel="2" x14ac:dyDescent="0.25">
      <c r="A63" t="s">
        <v>317</v>
      </c>
      <c r="B63" t="str">
        <f ca="1">VLOOKUP($A63,IndexLookup,2,FALSE)</f>
        <v>CAWP</v>
      </c>
      <c r="C63" t="str">
        <f ca="1">VLOOKUP($B63,ParticipantLookup,2,FALSE)</f>
        <v>Canadian Wood Products - Montreal Inc.</v>
      </c>
      <c r="D63" t="str">
        <f ca="1">VLOOKUP($A63,IndexLookup,3,FALSE)</f>
        <v>SPCIMP</v>
      </c>
      <c r="E63" t="str">
        <f ca="1">VLOOKUP($D63,FacilityLookup,2,FALSE)</f>
        <v>Alberta-Saskatchewan Intertie - Import</v>
      </c>
      <c r="F63" s="34">
        <f ca="1">IFERROR(VLOOKUP($A63,Lookup2016,53,FALSE),0)</f>
        <v>-223.36</v>
      </c>
      <c r="G63" s="35">
        <f ca="1">IFERROR(VLOOKUP($A63,Lookup2016,54,FALSE),0)</f>
        <v>-11.18</v>
      </c>
      <c r="H63" s="35">
        <f ca="1">IFERROR(VLOOKUP($A63,Lookup2016,55,FALSE),0)</f>
        <v>-26.4</v>
      </c>
      <c r="I63" s="36">
        <f ca="1">IFERROR(VLOOKUP($A63,Lookup2016,56,FALSE),0)</f>
        <v>-260.94000000000005</v>
      </c>
      <c r="J63" s="34">
        <f ca="1">IFERROR(VLOOKUP($A63,Lookup2015,53,FALSE),0)</f>
        <v>-19168.95</v>
      </c>
      <c r="K63" s="35">
        <f ca="1">IFERROR(VLOOKUP($A63,Lookup2015,54,FALSE),0)</f>
        <v>-958.44999999999993</v>
      </c>
      <c r="L63" s="35">
        <f ca="1">IFERROR(VLOOKUP($A63,Lookup2015,55,FALSE),0)</f>
        <v>-2799.4100000000003</v>
      </c>
      <c r="M63" s="36">
        <f ca="1">IFERROR(VLOOKUP($A63,Lookup2015,56,FALSE),0)</f>
        <v>-22926.809999999998</v>
      </c>
      <c r="N63" s="34">
        <f ca="1">IFERROR(VLOOKUP($A63,Lookup2014,53,FALSE),0)</f>
        <v>0</v>
      </c>
      <c r="O63" s="35">
        <f ca="1">IFERROR(VLOOKUP($A63,Lookup2014,54,FALSE),0)</f>
        <v>0</v>
      </c>
      <c r="P63" s="35">
        <f ca="1">IFERROR(VLOOKUP($A63,Lookup2014,55,FALSE),0)</f>
        <v>0</v>
      </c>
      <c r="Q63" s="36">
        <f ca="1">IFERROR(VLOOKUP($A63,Lookup2014,56,FALSE),0)</f>
        <v>0</v>
      </c>
      <c r="R63" s="34">
        <f t="shared" ca="1" si="1"/>
        <v>-19392.310000000001</v>
      </c>
      <c r="S63" s="35">
        <f t="shared" ca="1" si="2"/>
        <v>-969.62999999999988</v>
      </c>
      <c r="T63" s="35">
        <f t="shared" ca="1" si="3"/>
        <v>-2825.8100000000004</v>
      </c>
      <c r="U63" s="36">
        <f t="shared" ca="1" si="4"/>
        <v>-23187.749999999996</v>
      </c>
    </row>
    <row r="64" spans="1:21" outlineLevel="1" x14ac:dyDescent="0.25">
      <c r="C64" s="2" t="s">
        <v>680</v>
      </c>
      <c r="F64" s="34">
        <f t="shared" ref="F64:U64" ca="1" si="48">SUBTOTAL(9,F59:F63)</f>
        <v>-70.649999999999977</v>
      </c>
      <c r="G64" s="35">
        <f t="shared" ca="1" si="48"/>
        <v>-3.54</v>
      </c>
      <c r="H64" s="35">
        <f t="shared" ca="1" si="48"/>
        <v>-6.3599999999999994</v>
      </c>
      <c r="I64" s="36">
        <f t="shared" ca="1" si="48"/>
        <v>-80.550000000000011</v>
      </c>
      <c r="J64" s="34">
        <f t="shared" ca="1" si="48"/>
        <v>-20015.27</v>
      </c>
      <c r="K64" s="35">
        <f t="shared" ca="1" si="48"/>
        <v>-1000.7499999999999</v>
      </c>
      <c r="L64" s="35">
        <f t="shared" ca="1" si="48"/>
        <v>-2920.2100000000005</v>
      </c>
      <c r="M64" s="36">
        <f t="shared" ca="1" si="48"/>
        <v>-23936.229999999996</v>
      </c>
      <c r="N64" s="34">
        <f t="shared" ca="1" si="48"/>
        <v>0</v>
      </c>
      <c r="O64" s="35">
        <f t="shared" ca="1" si="48"/>
        <v>0</v>
      </c>
      <c r="P64" s="35">
        <f t="shared" ca="1" si="48"/>
        <v>0</v>
      </c>
      <c r="Q64" s="36">
        <f t="shared" ca="1" si="48"/>
        <v>0</v>
      </c>
      <c r="R64" s="34">
        <f t="shared" ca="1" si="48"/>
        <v>-20085.920000000002</v>
      </c>
      <c r="S64" s="35">
        <f t="shared" ca="1" si="48"/>
        <v>-1004.2899999999998</v>
      </c>
      <c r="T64" s="35">
        <f t="shared" ca="1" si="48"/>
        <v>-2926.5700000000006</v>
      </c>
      <c r="U64" s="36">
        <f t="shared" ca="1" si="48"/>
        <v>-24016.779999999995</v>
      </c>
    </row>
    <row r="65" spans="1:21" outlineLevel="2" x14ac:dyDescent="0.25">
      <c r="A65" t="s">
        <v>437</v>
      </c>
      <c r="B65" t="str">
        <f ca="1">VLOOKUP($A65,IndexLookup,2,FALSE)</f>
        <v>EPDA</v>
      </c>
      <c r="C65" t="str">
        <f ca="1">VLOOKUP($B65,ParticipantLookup,2,FALSE)</f>
        <v>Capital Power (Alberta) LP</v>
      </c>
      <c r="D65" t="str">
        <f ca="1">VLOOKUP($A65,IndexLookup,3,FALSE)</f>
        <v>ENC1</v>
      </c>
      <c r="E65" t="str">
        <f ca="1">VLOOKUP($D65,FacilityLookup,2,FALSE)</f>
        <v>Clover Bar #1</v>
      </c>
      <c r="F65" s="34">
        <f ca="1">IFERROR(VLOOKUP($A65,Lookup2016,53,FALSE),0)</f>
        <v>0</v>
      </c>
      <c r="G65" s="35">
        <f ca="1">IFERROR(VLOOKUP($A65,Lookup2016,54,FALSE),0)</f>
        <v>0</v>
      </c>
      <c r="H65" s="35">
        <f ca="1">IFERROR(VLOOKUP($A65,Lookup2016,55,FALSE),0)</f>
        <v>0</v>
      </c>
      <c r="I65" s="36">
        <f ca="1">IFERROR(VLOOKUP($A65,Lookup2016,56,FALSE),0)</f>
        <v>0</v>
      </c>
      <c r="J65" s="34">
        <f ca="1">IFERROR(VLOOKUP($A65,Lookup2015,53,FALSE),0)</f>
        <v>27844.770000000004</v>
      </c>
      <c r="K65" s="35">
        <f ca="1">IFERROR(VLOOKUP($A65,Lookup2015,54,FALSE),0)</f>
        <v>1392.23</v>
      </c>
      <c r="L65" s="35">
        <f ca="1">IFERROR(VLOOKUP($A65,Lookup2015,55,FALSE),0)</f>
        <v>4322.16</v>
      </c>
      <c r="M65" s="36">
        <f ca="1">IFERROR(VLOOKUP($A65,Lookup2015,56,FALSE),0)</f>
        <v>33559.160000000003</v>
      </c>
      <c r="N65" s="34">
        <f ca="1">IFERROR(VLOOKUP($A65,Lookup2014,53,FALSE),0)</f>
        <v>123951.54999999997</v>
      </c>
      <c r="O65" s="35">
        <f ca="1">IFERROR(VLOOKUP($A65,Lookup2014,54,FALSE),0)</f>
        <v>6197.6</v>
      </c>
      <c r="P65" s="35">
        <f ca="1">IFERROR(VLOOKUP($A65,Lookup2014,55,FALSE),0)</f>
        <v>21970.370000000006</v>
      </c>
      <c r="Q65" s="36">
        <f ca="1">IFERROR(VLOOKUP($A65,Lookup2014,56,FALSE),0)</f>
        <v>152119.51999999999</v>
      </c>
      <c r="R65" s="34">
        <f t="shared" ca="1" si="1"/>
        <v>151796.31999999998</v>
      </c>
      <c r="S65" s="35">
        <f t="shared" ca="1" si="2"/>
        <v>7589.83</v>
      </c>
      <c r="T65" s="35">
        <f t="shared" ca="1" si="3"/>
        <v>26292.530000000006</v>
      </c>
      <c r="U65" s="36">
        <f t="shared" ca="1" si="4"/>
        <v>185678.68</v>
      </c>
    </row>
    <row r="66" spans="1:21" outlineLevel="2" x14ac:dyDescent="0.25">
      <c r="A66" t="s">
        <v>438</v>
      </c>
      <c r="B66" t="str">
        <f ca="1">VLOOKUP($A66,IndexLookup,2,FALSE)</f>
        <v>EPDA</v>
      </c>
      <c r="C66" t="str">
        <f ca="1">VLOOKUP($B66,ParticipantLookup,2,FALSE)</f>
        <v>Capital Power (Alberta) LP</v>
      </c>
      <c r="D66" t="str">
        <f ca="1">VLOOKUP($A66,IndexLookup,3,FALSE)</f>
        <v>ENC2</v>
      </c>
      <c r="E66" t="str">
        <f ca="1">VLOOKUP($D66,FacilityLookup,2,FALSE)</f>
        <v>Clover Bar #2</v>
      </c>
      <c r="F66" s="34">
        <f ca="1">IFERROR(VLOOKUP($A66,Lookup2016,53,FALSE),0)</f>
        <v>0</v>
      </c>
      <c r="G66" s="35">
        <f ca="1">IFERROR(VLOOKUP($A66,Lookup2016,54,FALSE),0)</f>
        <v>0</v>
      </c>
      <c r="H66" s="35">
        <f ca="1">IFERROR(VLOOKUP($A66,Lookup2016,55,FALSE),0)</f>
        <v>0</v>
      </c>
      <c r="I66" s="36">
        <f ca="1">IFERROR(VLOOKUP($A66,Lookup2016,56,FALSE),0)</f>
        <v>0</v>
      </c>
      <c r="J66" s="34">
        <f ca="1">IFERROR(VLOOKUP($A66,Lookup2015,53,FALSE),0)</f>
        <v>104471.26</v>
      </c>
      <c r="K66" s="35">
        <f ca="1">IFERROR(VLOOKUP($A66,Lookup2015,54,FALSE),0)</f>
        <v>5223.5599999999995</v>
      </c>
      <c r="L66" s="35">
        <f ca="1">IFERROR(VLOOKUP($A66,Lookup2015,55,FALSE),0)</f>
        <v>16095.400000000001</v>
      </c>
      <c r="M66" s="36">
        <f ca="1">IFERROR(VLOOKUP($A66,Lookup2015,56,FALSE),0)</f>
        <v>125790.22</v>
      </c>
      <c r="N66" s="34">
        <f ca="1">IFERROR(VLOOKUP($A66,Lookup2014,53,FALSE),0)</f>
        <v>277317.10000000003</v>
      </c>
      <c r="O66" s="35">
        <f ca="1">IFERROR(VLOOKUP($A66,Lookup2014,54,FALSE),0)</f>
        <v>13865.869999999997</v>
      </c>
      <c r="P66" s="35">
        <f ca="1">IFERROR(VLOOKUP($A66,Lookup2014,55,FALSE),0)</f>
        <v>49162.770000000004</v>
      </c>
      <c r="Q66" s="36">
        <f ca="1">IFERROR(VLOOKUP($A66,Lookup2014,56,FALSE),0)</f>
        <v>340345.74</v>
      </c>
      <c r="R66" s="34">
        <f t="shared" ca="1" si="1"/>
        <v>381788.36000000004</v>
      </c>
      <c r="S66" s="35">
        <f t="shared" ca="1" si="2"/>
        <v>19089.429999999997</v>
      </c>
      <c r="T66" s="35">
        <f t="shared" ca="1" si="3"/>
        <v>65258.170000000006</v>
      </c>
      <c r="U66" s="36">
        <f t="shared" ca="1" si="4"/>
        <v>466135.95999999996</v>
      </c>
    </row>
    <row r="67" spans="1:21" outlineLevel="2" x14ac:dyDescent="0.25">
      <c r="A67" t="s">
        <v>439</v>
      </c>
      <c r="B67" t="str">
        <f ca="1">VLOOKUP($A67,IndexLookup,2,FALSE)</f>
        <v>EPDA</v>
      </c>
      <c r="C67" t="str">
        <f ca="1">VLOOKUP($B67,ParticipantLookup,2,FALSE)</f>
        <v>Capital Power (Alberta) LP</v>
      </c>
      <c r="D67" t="str">
        <f ca="1">VLOOKUP($A67,IndexLookup,3,FALSE)</f>
        <v>ENC3</v>
      </c>
      <c r="E67" t="str">
        <f ca="1">VLOOKUP($D67,FacilityLookup,2,FALSE)</f>
        <v>Clover Bar #3</v>
      </c>
      <c r="F67" s="34">
        <f ca="1">IFERROR(VLOOKUP($A67,Lookup2016,53,FALSE),0)</f>
        <v>0</v>
      </c>
      <c r="G67" s="35">
        <f ca="1">IFERROR(VLOOKUP($A67,Lookup2016,54,FALSE),0)</f>
        <v>0</v>
      </c>
      <c r="H67" s="35">
        <f ca="1">IFERROR(VLOOKUP($A67,Lookup2016,55,FALSE),0)</f>
        <v>0</v>
      </c>
      <c r="I67" s="36">
        <f ca="1">IFERROR(VLOOKUP($A67,Lookup2016,56,FALSE),0)</f>
        <v>0</v>
      </c>
      <c r="J67" s="34">
        <f ca="1">IFERROR(VLOOKUP($A67,Lookup2015,53,FALSE),0)</f>
        <v>94331.75</v>
      </c>
      <c r="K67" s="35">
        <f ca="1">IFERROR(VLOOKUP($A67,Lookup2015,54,FALSE),0)</f>
        <v>4716.59</v>
      </c>
      <c r="L67" s="35">
        <f ca="1">IFERROR(VLOOKUP($A67,Lookup2015,55,FALSE),0)</f>
        <v>14543.119999999999</v>
      </c>
      <c r="M67" s="36">
        <f ca="1">IFERROR(VLOOKUP($A67,Lookup2015,56,FALSE),0)</f>
        <v>113591.45999999999</v>
      </c>
      <c r="N67" s="34">
        <f ca="1">IFERROR(VLOOKUP($A67,Lookup2014,53,FALSE),0)</f>
        <v>284179.78000000003</v>
      </c>
      <c r="O67" s="35">
        <f ca="1">IFERROR(VLOOKUP($A67,Lookup2014,54,FALSE),0)</f>
        <v>14208.990000000003</v>
      </c>
      <c r="P67" s="35">
        <f ca="1">IFERROR(VLOOKUP($A67,Lookup2014,55,FALSE),0)</f>
        <v>50258.720000000001</v>
      </c>
      <c r="Q67" s="36">
        <f ca="1">IFERROR(VLOOKUP($A67,Lookup2014,56,FALSE),0)</f>
        <v>348647.49000000005</v>
      </c>
      <c r="R67" s="34">
        <f t="shared" ca="1" si="1"/>
        <v>378511.53</v>
      </c>
      <c r="S67" s="35">
        <f t="shared" ca="1" si="2"/>
        <v>18925.580000000002</v>
      </c>
      <c r="T67" s="35">
        <f t="shared" ca="1" si="3"/>
        <v>64801.84</v>
      </c>
      <c r="U67" s="36">
        <f t="shared" ca="1" si="4"/>
        <v>462238.95000000007</v>
      </c>
    </row>
    <row r="68" spans="1:21" outlineLevel="1" x14ac:dyDescent="0.25">
      <c r="C68" s="2" t="s">
        <v>681</v>
      </c>
      <c r="F68" s="34">
        <f t="shared" ref="F68:U68" ca="1" si="49">SUBTOTAL(9,F65:F67)</f>
        <v>0</v>
      </c>
      <c r="G68" s="35">
        <f t="shared" ca="1" si="49"/>
        <v>0</v>
      </c>
      <c r="H68" s="35">
        <f t="shared" ca="1" si="49"/>
        <v>0</v>
      </c>
      <c r="I68" s="36">
        <f t="shared" ca="1" si="49"/>
        <v>0</v>
      </c>
      <c r="J68" s="34">
        <f t="shared" ca="1" si="49"/>
        <v>226647.78</v>
      </c>
      <c r="K68" s="35">
        <f t="shared" ca="1" si="49"/>
        <v>11332.38</v>
      </c>
      <c r="L68" s="35">
        <f t="shared" ca="1" si="49"/>
        <v>34960.68</v>
      </c>
      <c r="M68" s="36">
        <f t="shared" ca="1" si="49"/>
        <v>272940.83999999997</v>
      </c>
      <c r="N68" s="34">
        <f t="shared" ca="1" si="49"/>
        <v>685448.43</v>
      </c>
      <c r="O68" s="35">
        <f t="shared" ca="1" si="49"/>
        <v>34272.46</v>
      </c>
      <c r="P68" s="35">
        <f t="shared" ca="1" si="49"/>
        <v>121391.86000000002</v>
      </c>
      <c r="Q68" s="36">
        <f t="shared" ca="1" si="49"/>
        <v>841112.75</v>
      </c>
      <c r="R68" s="34">
        <f t="shared" ca="1" si="49"/>
        <v>912096.21000000008</v>
      </c>
      <c r="S68" s="35">
        <f t="shared" ca="1" si="49"/>
        <v>45604.84</v>
      </c>
      <c r="T68" s="35">
        <f t="shared" ca="1" si="49"/>
        <v>156352.54</v>
      </c>
      <c r="U68" s="36">
        <f t="shared" ca="1" si="49"/>
        <v>1114053.5899999999</v>
      </c>
    </row>
    <row r="69" spans="1:21" outlineLevel="2" x14ac:dyDescent="0.25">
      <c r="A69" t="s">
        <v>333</v>
      </c>
      <c r="B69" t="str">
        <f ca="1">VLOOKUP($A69,IndexLookup,2,FALSE)</f>
        <v>ECLP</v>
      </c>
      <c r="C69" t="str">
        <f ca="1">VLOOKUP($B69,ParticipantLookup,2,FALSE)</f>
        <v>Capital Power (CBEC) L.P.</v>
      </c>
      <c r="D69" t="str">
        <f ca="1">VLOOKUP($A69,IndexLookup,3,FALSE)</f>
        <v>ENC1</v>
      </c>
      <c r="E69" t="str">
        <f ca="1">VLOOKUP($D69,FacilityLookup,2,FALSE)</f>
        <v>Clover Bar #1</v>
      </c>
      <c r="F69" s="34">
        <f ca="1">IFERROR(VLOOKUP($A69,Lookup2016,53,FALSE),0)</f>
        <v>2463.9100000000003</v>
      </c>
      <c r="G69" s="35">
        <f ca="1">IFERROR(VLOOKUP($A69,Lookup2016,54,FALSE),0)</f>
        <v>123.2</v>
      </c>
      <c r="H69" s="35">
        <f ca="1">IFERROR(VLOOKUP($A69,Lookup2016,55,FALSE),0)</f>
        <v>311.63</v>
      </c>
      <c r="I69" s="36">
        <f ca="1">IFERROR(VLOOKUP($A69,Lookup2016,56,FALSE),0)</f>
        <v>2898.7400000000007</v>
      </c>
      <c r="J69" s="34">
        <f ca="1">IFERROR(VLOOKUP($A69,Lookup2015,53,FALSE),0)</f>
        <v>66223.62000000001</v>
      </c>
      <c r="K69" s="35">
        <f ca="1">IFERROR(VLOOKUP($A69,Lookup2015,54,FALSE),0)</f>
        <v>3311.1699999999996</v>
      </c>
      <c r="L69" s="35">
        <f ca="1">IFERROR(VLOOKUP($A69,Lookup2015,55,FALSE),0)</f>
        <v>9687.7800000000007</v>
      </c>
      <c r="M69" s="36">
        <f ca="1">IFERROR(VLOOKUP($A69,Lookup2015,56,FALSE),0)</f>
        <v>79222.569999999992</v>
      </c>
      <c r="N69" s="34">
        <f ca="1">IFERROR(VLOOKUP($A69,Lookup2014,53,FALSE),0)</f>
        <v>0</v>
      </c>
      <c r="O69" s="35">
        <f ca="1">IFERROR(VLOOKUP($A69,Lookup2014,54,FALSE),0)</f>
        <v>0</v>
      </c>
      <c r="P69" s="35">
        <f ca="1">IFERROR(VLOOKUP($A69,Lookup2014,55,FALSE),0)</f>
        <v>0</v>
      </c>
      <c r="Q69" s="36">
        <f ca="1">IFERROR(VLOOKUP($A69,Lookup2014,56,FALSE),0)</f>
        <v>0</v>
      </c>
      <c r="R69" s="34">
        <f t="shared" ca="1" si="1"/>
        <v>68687.530000000013</v>
      </c>
      <c r="S69" s="35">
        <f t="shared" ca="1" si="2"/>
        <v>3434.3699999999994</v>
      </c>
      <c r="T69" s="35">
        <f t="shared" ca="1" si="3"/>
        <v>9999.41</v>
      </c>
      <c r="U69" s="36">
        <f t="shared" ca="1" si="4"/>
        <v>82121.31</v>
      </c>
    </row>
    <row r="70" spans="1:21" outlineLevel="2" x14ac:dyDescent="0.25">
      <c r="A70" t="s">
        <v>334</v>
      </c>
      <c r="B70" t="str">
        <f ca="1">VLOOKUP($A70,IndexLookup,2,FALSE)</f>
        <v>ECLP</v>
      </c>
      <c r="C70" t="str">
        <f ca="1">VLOOKUP($B70,ParticipantLookup,2,FALSE)</f>
        <v>Capital Power (CBEC) L.P.</v>
      </c>
      <c r="D70" t="str">
        <f ca="1">VLOOKUP($A70,IndexLookup,3,FALSE)</f>
        <v>ENC2</v>
      </c>
      <c r="E70" t="str">
        <f ca="1">VLOOKUP($D70,FacilityLookup,2,FALSE)</f>
        <v>Clover Bar #2</v>
      </c>
      <c r="F70" s="34">
        <f ca="1">IFERROR(VLOOKUP($A70,Lookup2016,53,FALSE),0)</f>
        <v>7035.6999999999989</v>
      </c>
      <c r="G70" s="35">
        <f ca="1">IFERROR(VLOOKUP($A70,Lookup2016,54,FALSE),0)</f>
        <v>351.78</v>
      </c>
      <c r="H70" s="35">
        <f ca="1">IFERROR(VLOOKUP($A70,Lookup2016,55,FALSE),0)</f>
        <v>872.19</v>
      </c>
      <c r="I70" s="36">
        <f ca="1">IFERROR(VLOOKUP($A70,Lookup2016,56,FALSE),0)</f>
        <v>8259.6699999999983</v>
      </c>
      <c r="J70" s="34">
        <f ca="1">IFERROR(VLOOKUP($A70,Lookup2015,53,FALSE),0)</f>
        <v>144824.38</v>
      </c>
      <c r="K70" s="35">
        <f ca="1">IFERROR(VLOOKUP($A70,Lookup2015,54,FALSE),0)</f>
        <v>7241.21</v>
      </c>
      <c r="L70" s="35">
        <f ca="1">IFERROR(VLOOKUP($A70,Lookup2015,55,FALSE),0)</f>
        <v>21358.68</v>
      </c>
      <c r="M70" s="36">
        <f ca="1">IFERROR(VLOOKUP($A70,Lookup2015,56,FALSE),0)</f>
        <v>173424.27000000002</v>
      </c>
      <c r="N70" s="34">
        <f ca="1">IFERROR(VLOOKUP($A70,Lookup2014,53,FALSE),0)</f>
        <v>0</v>
      </c>
      <c r="O70" s="35">
        <f ca="1">IFERROR(VLOOKUP($A70,Lookup2014,54,FALSE),0)</f>
        <v>0</v>
      </c>
      <c r="P70" s="35">
        <f ca="1">IFERROR(VLOOKUP($A70,Lookup2014,55,FALSE),0)</f>
        <v>0</v>
      </c>
      <c r="Q70" s="36">
        <f ca="1">IFERROR(VLOOKUP($A70,Lookup2014,56,FALSE),0)</f>
        <v>0</v>
      </c>
      <c r="R70" s="34">
        <f t="shared" ca="1" si="1"/>
        <v>151860.08000000002</v>
      </c>
      <c r="S70" s="35">
        <f t="shared" ca="1" si="2"/>
        <v>7592.99</v>
      </c>
      <c r="T70" s="35">
        <f t="shared" ca="1" si="3"/>
        <v>22230.87</v>
      </c>
      <c r="U70" s="36">
        <f t="shared" ca="1" si="4"/>
        <v>181683.94</v>
      </c>
    </row>
    <row r="71" spans="1:21" outlineLevel="2" x14ac:dyDescent="0.25">
      <c r="A71" t="s">
        <v>335</v>
      </c>
      <c r="B71" t="str">
        <f ca="1">VLOOKUP($A71,IndexLookup,2,FALSE)</f>
        <v>ECLP</v>
      </c>
      <c r="C71" t="str">
        <f ca="1">VLOOKUP($B71,ParticipantLookup,2,FALSE)</f>
        <v>Capital Power (CBEC) L.P.</v>
      </c>
      <c r="D71" t="str">
        <f ca="1">VLOOKUP($A71,IndexLookup,3,FALSE)</f>
        <v>ENC3</v>
      </c>
      <c r="E71" t="str">
        <f ca="1">VLOOKUP($D71,FacilityLookup,2,FALSE)</f>
        <v>Clover Bar #3</v>
      </c>
      <c r="F71" s="34">
        <f ca="1">IFERROR(VLOOKUP($A71,Lookup2016,53,FALSE),0)</f>
        <v>9706.2000000000007</v>
      </c>
      <c r="G71" s="35">
        <f ca="1">IFERROR(VLOOKUP($A71,Lookup2016,54,FALSE),0)</f>
        <v>485.32000000000005</v>
      </c>
      <c r="H71" s="35">
        <f ca="1">IFERROR(VLOOKUP($A71,Lookup2016,55,FALSE),0)</f>
        <v>1216.3499999999999</v>
      </c>
      <c r="I71" s="36">
        <f ca="1">IFERROR(VLOOKUP($A71,Lookup2016,56,FALSE),0)</f>
        <v>11407.870000000003</v>
      </c>
      <c r="J71" s="34">
        <f ca="1">IFERROR(VLOOKUP($A71,Lookup2015,53,FALSE),0)</f>
        <v>103446.03</v>
      </c>
      <c r="K71" s="35">
        <f ca="1">IFERROR(VLOOKUP($A71,Lookup2015,54,FALSE),0)</f>
        <v>5172.3</v>
      </c>
      <c r="L71" s="35">
        <f ca="1">IFERROR(VLOOKUP($A71,Lookup2015,55,FALSE),0)</f>
        <v>15132.11</v>
      </c>
      <c r="M71" s="36">
        <f ca="1">IFERROR(VLOOKUP($A71,Lookup2015,56,FALSE),0)</f>
        <v>123750.44</v>
      </c>
      <c r="N71" s="34">
        <f ca="1">IFERROR(VLOOKUP($A71,Lookup2014,53,FALSE),0)</f>
        <v>0</v>
      </c>
      <c r="O71" s="35">
        <f ca="1">IFERROR(VLOOKUP($A71,Lookup2014,54,FALSE),0)</f>
        <v>0</v>
      </c>
      <c r="P71" s="35">
        <f ca="1">IFERROR(VLOOKUP($A71,Lookup2014,55,FALSE),0)</f>
        <v>0</v>
      </c>
      <c r="Q71" s="36">
        <f ca="1">IFERROR(VLOOKUP($A71,Lookup2014,56,FALSE),0)</f>
        <v>0</v>
      </c>
      <c r="R71" s="34">
        <f t="shared" ca="1" si="1"/>
        <v>113152.23</v>
      </c>
      <c r="S71" s="35">
        <f t="shared" ca="1" si="2"/>
        <v>5657.62</v>
      </c>
      <c r="T71" s="35">
        <f t="shared" ca="1" si="3"/>
        <v>16348.460000000001</v>
      </c>
      <c r="U71" s="36">
        <f t="shared" ca="1" si="4"/>
        <v>135158.31</v>
      </c>
    </row>
    <row r="72" spans="1:21" outlineLevel="1" x14ac:dyDescent="0.25">
      <c r="C72" s="2" t="s">
        <v>682</v>
      </c>
      <c r="F72" s="34">
        <f t="shared" ref="F72:U72" ca="1" si="50">SUBTOTAL(9,F69:F71)</f>
        <v>19205.809999999998</v>
      </c>
      <c r="G72" s="35">
        <f t="shared" ca="1" si="50"/>
        <v>960.3</v>
      </c>
      <c r="H72" s="35">
        <f t="shared" ca="1" si="50"/>
        <v>2400.17</v>
      </c>
      <c r="I72" s="36">
        <f t="shared" ca="1" si="50"/>
        <v>22566.280000000002</v>
      </c>
      <c r="J72" s="34">
        <f t="shared" ca="1" si="50"/>
        <v>314494.03000000003</v>
      </c>
      <c r="K72" s="35">
        <f t="shared" ca="1" si="50"/>
        <v>15724.68</v>
      </c>
      <c r="L72" s="35">
        <f t="shared" ca="1" si="50"/>
        <v>46178.57</v>
      </c>
      <c r="M72" s="36">
        <f t="shared" ca="1" si="50"/>
        <v>376397.28</v>
      </c>
      <c r="N72" s="34">
        <f t="shared" ca="1" si="50"/>
        <v>0</v>
      </c>
      <c r="O72" s="35">
        <f t="shared" ca="1" si="50"/>
        <v>0</v>
      </c>
      <c r="P72" s="35">
        <f t="shared" ca="1" si="50"/>
        <v>0</v>
      </c>
      <c r="Q72" s="36">
        <f t="shared" ca="1" si="50"/>
        <v>0</v>
      </c>
      <c r="R72" s="34">
        <f t="shared" ca="1" si="50"/>
        <v>333699.84000000003</v>
      </c>
      <c r="S72" s="35">
        <f t="shared" ca="1" si="50"/>
        <v>16684.98</v>
      </c>
      <c r="T72" s="35">
        <f t="shared" ca="1" si="50"/>
        <v>48578.74</v>
      </c>
      <c r="U72" s="36">
        <f t="shared" ca="1" si="50"/>
        <v>398963.56</v>
      </c>
    </row>
    <row r="73" spans="1:21" outlineLevel="2" x14ac:dyDescent="0.25">
      <c r="A73" t="s">
        <v>343</v>
      </c>
      <c r="B73" t="str">
        <f ca="1">VLOOKUP($A73,IndexLookup,2,FALSE)</f>
        <v>EPDG</v>
      </c>
      <c r="C73" t="str">
        <f ca="1">VLOOKUP($B73,ParticipantLookup,2,FALSE)</f>
        <v>Capital Power (G3) Limited Partnership</v>
      </c>
      <c r="D73" t="str">
        <f ca="1">VLOOKUP($A73,IndexLookup,3,FALSE)</f>
        <v>GN3</v>
      </c>
      <c r="E73" t="str">
        <f ca="1">VLOOKUP($D73,FacilityLookup,2,FALSE)</f>
        <v>Genesee #3</v>
      </c>
      <c r="F73" s="34">
        <f ca="1">IFERROR(VLOOKUP($A73,Lookup2016,53,FALSE),0)</f>
        <v>160930.1099999999</v>
      </c>
      <c r="G73" s="35">
        <f ca="1">IFERROR(VLOOKUP($A73,Lookup2016,54,FALSE),0)</f>
        <v>8046.52</v>
      </c>
      <c r="H73" s="35">
        <f ca="1">IFERROR(VLOOKUP($A73,Lookup2016,55,FALSE),0)</f>
        <v>20496.489999999998</v>
      </c>
      <c r="I73" s="36">
        <f ca="1">IFERROR(VLOOKUP($A73,Lookup2016,56,FALSE),0)</f>
        <v>189473.11999999985</v>
      </c>
      <c r="J73" s="34">
        <f ca="1">IFERROR(VLOOKUP($A73,Lookup2015,53,FALSE),0)</f>
        <v>2329452.65</v>
      </c>
      <c r="K73" s="35">
        <f ca="1">IFERROR(VLOOKUP($A73,Lookup2015,54,FALSE),0)</f>
        <v>116472.65</v>
      </c>
      <c r="L73" s="35">
        <f ca="1">IFERROR(VLOOKUP($A73,Lookup2015,55,FALSE),0)</f>
        <v>346179.25</v>
      </c>
      <c r="M73" s="36">
        <f ca="1">IFERROR(VLOOKUP($A73,Lookup2015,56,FALSE),0)</f>
        <v>2792104.55</v>
      </c>
      <c r="N73" s="34">
        <f ca="1">IFERROR(VLOOKUP($A73,Lookup2014,53,FALSE),0)</f>
        <v>2339662.2300000004</v>
      </c>
      <c r="O73" s="35">
        <f ca="1">IFERROR(VLOOKUP($A73,Lookup2014,54,FALSE),0)</f>
        <v>116983.11</v>
      </c>
      <c r="P73" s="35">
        <f ca="1">IFERROR(VLOOKUP($A73,Lookup2014,55,FALSE),0)</f>
        <v>413854.20999999996</v>
      </c>
      <c r="Q73" s="36">
        <f ca="1">IFERROR(VLOOKUP($A73,Lookup2014,56,FALSE),0)</f>
        <v>2870499.55</v>
      </c>
      <c r="R73" s="34">
        <f t="shared" ca="1" si="1"/>
        <v>4830044.99</v>
      </c>
      <c r="S73" s="35">
        <f t="shared" ca="1" si="2"/>
        <v>241502.28</v>
      </c>
      <c r="T73" s="35">
        <f t="shared" ca="1" si="3"/>
        <v>780529.95</v>
      </c>
      <c r="U73" s="36">
        <f t="shared" ca="1" si="4"/>
        <v>5852077.2199999988</v>
      </c>
    </row>
    <row r="74" spans="1:21" outlineLevel="1" x14ac:dyDescent="0.25">
      <c r="C74" s="2" t="s">
        <v>683</v>
      </c>
      <c r="F74" s="34">
        <f t="shared" ref="F74:U74" ca="1" si="51">SUBTOTAL(9,F73:F73)</f>
        <v>160930.1099999999</v>
      </c>
      <c r="G74" s="35">
        <f t="shared" ca="1" si="51"/>
        <v>8046.52</v>
      </c>
      <c r="H74" s="35">
        <f t="shared" ca="1" si="51"/>
        <v>20496.489999999998</v>
      </c>
      <c r="I74" s="36">
        <f t="shared" ca="1" si="51"/>
        <v>189473.11999999985</v>
      </c>
      <c r="J74" s="34">
        <f t="shared" ca="1" si="51"/>
        <v>2329452.65</v>
      </c>
      <c r="K74" s="35">
        <f t="shared" ca="1" si="51"/>
        <v>116472.65</v>
      </c>
      <c r="L74" s="35">
        <f t="shared" ca="1" si="51"/>
        <v>346179.25</v>
      </c>
      <c r="M74" s="36">
        <f t="shared" ca="1" si="51"/>
        <v>2792104.55</v>
      </c>
      <c r="N74" s="34">
        <f t="shared" ca="1" si="51"/>
        <v>2339662.2300000004</v>
      </c>
      <c r="O74" s="35">
        <f t="shared" ca="1" si="51"/>
        <v>116983.11</v>
      </c>
      <c r="P74" s="35">
        <f t="shared" ca="1" si="51"/>
        <v>413854.20999999996</v>
      </c>
      <c r="Q74" s="36">
        <f t="shared" ca="1" si="51"/>
        <v>2870499.55</v>
      </c>
      <c r="R74" s="34">
        <f t="shared" ca="1" si="51"/>
        <v>4830044.99</v>
      </c>
      <c r="S74" s="35">
        <f t="shared" ca="1" si="51"/>
        <v>241502.28</v>
      </c>
      <c r="T74" s="35">
        <f t="shared" ca="1" si="51"/>
        <v>780529.95</v>
      </c>
      <c r="U74" s="36">
        <f t="shared" ca="1" si="51"/>
        <v>5852077.2199999988</v>
      </c>
    </row>
    <row r="75" spans="1:21" outlineLevel="2" x14ac:dyDescent="0.25">
      <c r="A75" t="s">
        <v>341</v>
      </c>
      <c r="B75" t="str">
        <f ca="1">VLOOKUP($A75,IndexLookup,2,FALSE)</f>
        <v>CPW</v>
      </c>
      <c r="C75" t="str">
        <f ca="1">VLOOKUP($B75,ParticipantLookup,2,FALSE)</f>
        <v>Capital Power LP</v>
      </c>
      <c r="D75" t="str">
        <f ca="1">VLOOKUP($A75,IndexLookup,3,FALSE)</f>
        <v>GN1</v>
      </c>
      <c r="E75" t="str">
        <f ca="1">VLOOKUP($D75,FacilityLookup,2,FALSE)</f>
        <v>Genesee #1</v>
      </c>
      <c r="F75" s="34">
        <f ca="1">IFERROR(VLOOKUP($A75,Lookup2016,53,FALSE),0)</f>
        <v>143669.23000000001</v>
      </c>
      <c r="G75" s="35">
        <f ca="1">IFERROR(VLOOKUP($A75,Lookup2016,54,FALSE),0)</f>
        <v>7183.4400000000005</v>
      </c>
      <c r="H75" s="35">
        <f ca="1">IFERROR(VLOOKUP($A75,Lookup2016,55,FALSE),0)</f>
        <v>18187.849999999999</v>
      </c>
      <c r="I75" s="36">
        <f ca="1">IFERROR(VLOOKUP($A75,Lookup2016,56,FALSE),0)</f>
        <v>169040.52000000002</v>
      </c>
      <c r="J75" s="34">
        <f ca="1">IFERROR(VLOOKUP($A75,Lookup2015,53,FALSE),0)</f>
        <v>1951563.7700000005</v>
      </c>
      <c r="K75" s="35">
        <f ca="1">IFERROR(VLOOKUP($A75,Lookup2015,54,FALSE),0)</f>
        <v>97578.21</v>
      </c>
      <c r="L75" s="35">
        <f ca="1">IFERROR(VLOOKUP($A75,Lookup2015,55,FALSE),0)</f>
        <v>289245.53999999998</v>
      </c>
      <c r="M75" s="36">
        <f ca="1">IFERROR(VLOOKUP($A75,Lookup2015,56,FALSE),0)</f>
        <v>2338387.5200000005</v>
      </c>
      <c r="N75" s="34">
        <f ca="1">IFERROR(VLOOKUP($A75,Lookup2014,53,FALSE),0)</f>
        <v>2042971.43</v>
      </c>
      <c r="O75" s="35">
        <f ca="1">IFERROR(VLOOKUP($A75,Lookup2014,54,FALSE),0)</f>
        <v>102148.58</v>
      </c>
      <c r="P75" s="35">
        <f ca="1">IFERROR(VLOOKUP($A75,Lookup2014,55,FALSE),0)</f>
        <v>359528.30999999994</v>
      </c>
      <c r="Q75" s="36">
        <f ca="1">IFERROR(VLOOKUP($A75,Lookup2014,56,FALSE),0)</f>
        <v>2504648.3199999998</v>
      </c>
      <c r="R75" s="34">
        <f t="shared" ca="1" si="1"/>
        <v>4138204.4300000006</v>
      </c>
      <c r="S75" s="35">
        <f t="shared" ca="1" si="2"/>
        <v>206910.23</v>
      </c>
      <c r="T75" s="35">
        <f t="shared" ca="1" si="3"/>
        <v>666961.69999999995</v>
      </c>
      <c r="U75" s="36">
        <f t="shared" ca="1" si="4"/>
        <v>5012076.3600000003</v>
      </c>
    </row>
    <row r="76" spans="1:21" outlineLevel="2" x14ac:dyDescent="0.25">
      <c r="A76" t="s">
        <v>342</v>
      </c>
      <c r="B76" t="str">
        <f ca="1">VLOOKUP($A76,IndexLookup,2,FALSE)</f>
        <v>CPW</v>
      </c>
      <c r="C76" t="str">
        <f ca="1">VLOOKUP($B76,ParticipantLookup,2,FALSE)</f>
        <v>Capital Power LP</v>
      </c>
      <c r="D76" t="str">
        <f ca="1">VLOOKUP($A76,IndexLookup,3,FALSE)</f>
        <v>GN2</v>
      </c>
      <c r="E76" t="str">
        <f ca="1">VLOOKUP($D76,FacilityLookup,2,FALSE)</f>
        <v>Genesee #2</v>
      </c>
      <c r="F76" s="34">
        <f ca="1">IFERROR(VLOOKUP($A76,Lookup2016,53,FALSE),0)</f>
        <v>155891.44999999995</v>
      </c>
      <c r="G76" s="35">
        <f ca="1">IFERROR(VLOOKUP($A76,Lookup2016,54,FALSE),0)</f>
        <v>7794.5899999999992</v>
      </c>
      <c r="H76" s="35">
        <f ca="1">IFERROR(VLOOKUP($A76,Lookup2016,55,FALSE),0)</f>
        <v>19689.190000000002</v>
      </c>
      <c r="I76" s="36">
        <f ca="1">IFERROR(VLOOKUP($A76,Lookup2016,56,FALSE),0)</f>
        <v>183375.22999999995</v>
      </c>
      <c r="J76" s="34">
        <f ca="1">IFERROR(VLOOKUP($A76,Lookup2015,53,FALSE),0)</f>
        <v>2135952.1800000002</v>
      </c>
      <c r="K76" s="35">
        <f ca="1">IFERROR(VLOOKUP($A76,Lookup2015,54,FALSE),0)</f>
        <v>106797.62000000001</v>
      </c>
      <c r="L76" s="35">
        <f ca="1">IFERROR(VLOOKUP($A76,Lookup2015,55,FALSE),0)</f>
        <v>317381.46000000008</v>
      </c>
      <c r="M76" s="36">
        <f ca="1">IFERROR(VLOOKUP($A76,Lookup2015,56,FALSE),0)</f>
        <v>2560131.2600000002</v>
      </c>
      <c r="N76" s="34">
        <f ca="1">IFERROR(VLOOKUP($A76,Lookup2014,53,FALSE),0)</f>
        <v>2125102.4499999997</v>
      </c>
      <c r="O76" s="35">
        <f ca="1">IFERROR(VLOOKUP($A76,Lookup2014,54,FALSE),0)</f>
        <v>106255.13</v>
      </c>
      <c r="P76" s="35">
        <f ca="1">IFERROR(VLOOKUP($A76,Lookup2014,55,FALSE),0)</f>
        <v>375117.77999999997</v>
      </c>
      <c r="Q76" s="36">
        <f ca="1">IFERROR(VLOOKUP($A76,Lookup2014,56,FALSE),0)</f>
        <v>2606475.3599999994</v>
      </c>
      <c r="R76" s="34">
        <f t="shared" ca="1" si="1"/>
        <v>4416946.08</v>
      </c>
      <c r="S76" s="35">
        <f t="shared" ca="1" si="2"/>
        <v>220847.34000000003</v>
      </c>
      <c r="T76" s="35">
        <f t="shared" ca="1" si="3"/>
        <v>712188.43</v>
      </c>
      <c r="U76" s="36">
        <f t="shared" ca="1" si="4"/>
        <v>5349981.8499999996</v>
      </c>
    </row>
    <row r="77" spans="1:21" outlineLevel="1" x14ac:dyDescent="0.25">
      <c r="C77" s="2" t="s">
        <v>684</v>
      </c>
      <c r="F77" s="34">
        <f t="shared" ref="F77:U77" ca="1" si="52">SUBTOTAL(9,F75:F76)</f>
        <v>299560.67999999993</v>
      </c>
      <c r="G77" s="35">
        <f t="shared" ca="1" si="52"/>
        <v>14978.029999999999</v>
      </c>
      <c r="H77" s="35">
        <f t="shared" ca="1" si="52"/>
        <v>37877.040000000001</v>
      </c>
      <c r="I77" s="36">
        <f t="shared" ca="1" si="52"/>
        <v>352415.75</v>
      </c>
      <c r="J77" s="34">
        <f t="shared" ca="1" si="52"/>
        <v>4087515.9500000007</v>
      </c>
      <c r="K77" s="35">
        <f t="shared" ca="1" si="52"/>
        <v>204375.83000000002</v>
      </c>
      <c r="L77" s="35">
        <f t="shared" ca="1" si="52"/>
        <v>606627</v>
      </c>
      <c r="M77" s="36">
        <f t="shared" ca="1" si="52"/>
        <v>4898518.7800000012</v>
      </c>
      <c r="N77" s="34">
        <f t="shared" ca="1" si="52"/>
        <v>4168073.88</v>
      </c>
      <c r="O77" s="35">
        <f t="shared" ca="1" si="52"/>
        <v>208403.71000000002</v>
      </c>
      <c r="P77" s="35">
        <f t="shared" ca="1" si="52"/>
        <v>734646.08999999985</v>
      </c>
      <c r="Q77" s="36">
        <f t="shared" ca="1" si="52"/>
        <v>5111123.68</v>
      </c>
      <c r="R77" s="34">
        <f t="shared" ca="1" si="52"/>
        <v>8555150.5100000016</v>
      </c>
      <c r="S77" s="35">
        <f t="shared" ca="1" si="52"/>
        <v>427757.57000000007</v>
      </c>
      <c r="T77" s="35">
        <f t="shared" ca="1" si="52"/>
        <v>1379150.13</v>
      </c>
      <c r="U77" s="36">
        <f t="shared" ca="1" si="52"/>
        <v>10362058.210000001</v>
      </c>
    </row>
    <row r="78" spans="1:21" outlineLevel="2" x14ac:dyDescent="0.25">
      <c r="A78" t="s">
        <v>405</v>
      </c>
      <c r="B78" t="str">
        <f ca="1">VLOOKUP($A78,IndexLookup,2,FALSE)</f>
        <v>EPPA</v>
      </c>
      <c r="C78" t="str">
        <f ca="1">VLOOKUP($B78,ParticipantLookup,2,FALSE)</f>
        <v>Capital Power PPA Management Inc.</v>
      </c>
      <c r="D78" t="str">
        <f ca="1">VLOOKUP($A78,IndexLookup,3,FALSE)</f>
        <v>SD5</v>
      </c>
      <c r="E78" t="str">
        <f ca="1">VLOOKUP($D78,FacilityLookup,2,FALSE)</f>
        <v>Sundance #5</v>
      </c>
      <c r="F78" s="34">
        <f ca="1">IFERROR(VLOOKUP($A78,Lookup2016,53,FALSE),0)</f>
        <v>192818.66000000012</v>
      </c>
      <c r="G78" s="35">
        <f ca="1">IFERROR(VLOOKUP($A78,Lookup2016,54,FALSE),0)</f>
        <v>9640.92</v>
      </c>
      <c r="H78" s="35">
        <f ca="1">IFERROR(VLOOKUP($A78,Lookup2016,55,FALSE),0)</f>
        <v>24557.440000000002</v>
      </c>
      <c r="I78" s="36">
        <f ca="1">IFERROR(VLOOKUP($A78,Lookup2016,56,FALSE),0)</f>
        <v>227017.02000000019</v>
      </c>
      <c r="J78" s="34">
        <f ca="1">IFERROR(VLOOKUP($A78,Lookup2015,53,FALSE),0)</f>
        <v>1157720.3699999999</v>
      </c>
      <c r="K78" s="35">
        <f ca="1">IFERROR(VLOOKUP($A78,Lookup2015,54,FALSE),0)</f>
        <v>57886.020000000004</v>
      </c>
      <c r="L78" s="35">
        <f ca="1">IFERROR(VLOOKUP($A78,Lookup2015,55,FALSE),0)</f>
        <v>171799.59999999998</v>
      </c>
      <c r="M78" s="36">
        <f ca="1">IFERROR(VLOOKUP($A78,Lookup2015,56,FALSE),0)</f>
        <v>1387405.99</v>
      </c>
      <c r="N78" s="34">
        <f ca="1">IFERROR(VLOOKUP($A78,Lookup2014,53,FALSE),0)</f>
        <v>3013932.3500000006</v>
      </c>
      <c r="O78" s="35">
        <f ca="1">IFERROR(VLOOKUP($A78,Lookup2014,54,FALSE),0)</f>
        <v>150696.62000000002</v>
      </c>
      <c r="P78" s="35">
        <f ca="1">IFERROR(VLOOKUP($A78,Lookup2014,55,FALSE),0)</f>
        <v>529095.13</v>
      </c>
      <c r="Q78" s="36">
        <f ca="1">IFERROR(VLOOKUP($A78,Lookup2014,56,FALSE),0)</f>
        <v>3693724.1000000006</v>
      </c>
      <c r="R78" s="34">
        <f t="shared" ca="1" si="1"/>
        <v>4364471.3800000008</v>
      </c>
      <c r="S78" s="35">
        <f t="shared" ca="1" si="2"/>
        <v>218223.56000000003</v>
      </c>
      <c r="T78" s="35">
        <f t="shared" ca="1" si="3"/>
        <v>725452.16999999993</v>
      </c>
      <c r="U78" s="36">
        <f t="shared" ca="1" si="4"/>
        <v>5308147.1100000013</v>
      </c>
    </row>
    <row r="79" spans="1:21" outlineLevel="2" x14ac:dyDescent="0.25">
      <c r="A79" t="s">
        <v>407</v>
      </c>
      <c r="B79" t="str">
        <f ca="1">VLOOKUP($A79,IndexLookup,2,FALSE)</f>
        <v>EPPA</v>
      </c>
      <c r="C79" t="str">
        <f ca="1">VLOOKUP($B79,ParticipantLookup,2,FALSE)</f>
        <v>Capital Power PPA Management Inc.</v>
      </c>
      <c r="D79" t="str">
        <f ca="1">VLOOKUP($A79,IndexLookup,3,FALSE)</f>
        <v>SD6</v>
      </c>
      <c r="E79" t="str">
        <f ca="1">VLOOKUP($D79,FacilityLookup,2,FALSE)</f>
        <v>Sundance #6</v>
      </c>
      <c r="F79" s="34">
        <f ca="1">IFERROR(VLOOKUP($A79,Lookup2016,53,FALSE),0)</f>
        <v>163770.82000000007</v>
      </c>
      <c r="G79" s="35">
        <f ca="1">IFERROR(VLOOKUP($A79,Lookup2016,54,FALSE),0)</f>
        <v>8188.54</v>
      </c>
      <c r="H79" s="35">
        <f ca="1">IFERROR(VLOOKUP($A79,Lookup2016,55,FALSE),0)</f>
        <v>20918.900000000001</v>
      </c>
      <c r="I79" s="36">
        <f ca="1">IFERROR(VLOOKUP($A79,Lookup2016,56,FALSE),0)</f>
        <v>192878.26000000013</v>
      </c>
      <c r="J79" s="34">
        <f ca="1">IFERROR(VLOOKUP($A79,Lookup2015,53,FALSE),0)</f>
        <v>1523898.7700000003</v>
      </c>
      <c r="K79" s="35">
        <f ca="1">IFERROR(VLOOKUP($A79,Lookup2015,54,FALSE),0)</f>
        <v>76194.94</v>
      </c>
      <c r="L79" s="35">
        <f ca="1">IFERROR(VLOOKUP($A79,Lookup2015,55,FALSE),0)</f>
        <v>226693.75999999998</v>
      </c>
      <c r="M79" s="36">
        <f ca="1">IFERROR(VLOOKUP($A79,Lookup2015,56,FALSE),0)</f>
        <v>1826787.4700000002</v>
      </c>
      <c r="N79" s="34">
        <f ca="1">IFERROR(VLOOKUP($A79,Lookup2014,53,FALSE),0)</f>
        <v>3074049.0099999993</v>
      </c>
      <c r="O79" s="35">
        <f ca="1">IFERROR(VLOOKUP($A79,Lookup2014,54,FALSE),0)</f>
        <v>153702.43999999997</v>
      </c>
      <c r="P79" s="35">
        <f ca="1">IFERROR(VLOOKUP($A79,Lookup2014,55,FALSE),0)</f>
        <v>542806.32999999996</v>
      </c>
      <c r="Q79" s="36">
        <f ca="1">IFERROR(VLOOKUP($A79,Lookup2014,56,FALSE),0)</f>
        <v>3770557.7800000003</v>
      </c>
      <c r="R79" s="34">
        <f t="shared" ca="1" si="1"/>
        <v>4761718.5999999996</v>
      </c>
      <c r="S79" s="35">
        <f t="shared" ca="1" si="2"/>
        <v>238085.91999999998</v>
      </c>
      <c r="T79" s="35">
        <f t="shared" ca="1" si="3"/>
        <v>790418.99</v>
      </c>
      <c r="U79" s="36">
        <f t="shared" ca="1" si="4"/>
        <v>5790223.5100000007</v>
      </c>
    </row>
    <row r="80" spans="1:21" outlineLevel="1" x14ac:dyDescent="0.25">
      <c r="C80" s="2" t="s">
        <v>685</v>
      </c>
      <c r="F80" s="34">
        <f t="shared" ref="F80:U80" ca="1" si="53">SUBTOTAL(9,F78:F79)</f>
        <v>356589.48000000021</v>
      </c>
      <c r="G80" s="35">
        <f t="shared" ca="1" si="53"/>
        <v>17829.46</v>
      </c>
      <c r="H80" s="35">
        <f t="shared" ca="1" si="53"/>
        <v>45476.340000000004</v>
      </c>
      <c r="I80" s="36">
        <f t="shared" ca="1" si="53"/>
        <v>419895.28000000032</v>
      </c>
      <c r="J80" s="34">
        <f t="shared" ca="1" si="53"/>
        <v>2681619.14</v>
      </c>
      <c r="K80" s="35">
        <f t="shared" ca="1" si="53"/>
        <v>134080.96000000002</v>
      </c>
      <c r="L80" s="35">
        <f t="shared" ca="1" si="53"/>
        <v>398493.36</v>
      </c>
      <c r="M80" s="36">
        <f t="shared" ca="1" si="53"/>
        <v>3214193.46</v>
      </c>
      <c r="N80" s="34">
        <f t="shared" ca="1" si="53"/>
        <v>6087981.3599999994</v>
      </c>
      <c r="O80" s="35">
        <f t="shared" ca="1" si="53"/>
        <v>304399.06</v>
      </c>
      <c r="P80" s="35">
        <f t="shared" ca="1" si="53"/>
        <v>1071901.46</v>
      </c>
      <c r="Q80" s="36">
        <f t="shared" ca="1" si="53"/>
        <v>7464281.8800000008</v>
      </c>
      <c r="R80" s="34">
        <f t="shared" ca="1" si="53"/>
        <v>9126189.9800000004</v>
      </c>
      <c r="S80" s="35">
        <f t="shared" ca="1" si="53"/>
        <v>456309.48</v>
      </c>
      <c r="T80" s="35">
        <f t="shared" ca="1" si="53"/>
        <v>1515871.16</v>
      </c>
      <c r="U80" s="36">
        <f t="shared" ca="1" si="53"/>
        <v>11098370.620000001</v>
      </c>
    </row>
    <row r="81" spans="1:21" outlineLevel="2" x14ac:dyDescent="0.25">
      <c r="A81" t="s">
        <v>305</v>
      </c>
      <c r="B81" t="str">
        <f ca="1">VLOOKUP($A81,IndexLookup,2,FALSE)</f>
        <v>ENC2</v>
      </c>
      <c r="C81" t="str">
        <f ca="1">VLOOKUP($B81,ParticipantLookup,2,FALSE)</f>
        <v>Cenovus FCCL Ltd.</v>
      </c>
      <c r="D81" t="str">
        <f ca="1">VLOOKUP($A81,IndexLookup,3,FALSE)</f>
        <v>CL01</v>
      </c>
      <c r="E81" t="str">
        <f ca="1">VLOOKUP($D81,FacilityLookup,2,FALSE)</f>
        <v>Cenovus Christina Lake Industrial System</v>
      </c>
      <c r="F81" s="34">
        <f ca="1">IFERROR(VLOOKUP($A81,Lookup2016,53,FALSE),0)</f>
        <v>4740.9400000000005</v>
      </c>
      <c r="G81" s="35">
        <f ca="1">IFERROR(VLOOKUP($A81,Lookup2016,54,FALSE),0)</f>
        <v>237.04999999999998</v>
      </c>
      <c r="H81" s="35">
        <f ca="1">IFERROR(VLOOKUP($A81,Lookup2016,55,FALSE),0)</f>
        <v>548.12</v>
      </c>
      <c r="I81" s="36">
        <f ca="1">IFERROR(VLOOKUP($A81,Lookup2016,56,FALSE),0)</f>
        <v>5526.1100000000006</v>
      </c>
      <c r="J81" s="34">
        <f ca="1">IFERROR(VLOOKUP($A81,Lookup2015,53,FALSE),0)</f>
        <v>0</v>
      </c>
      <c r="K81" s="35">
        <f ca="1">IFERROR(VLOOKUP($A81,Lookup2015,54,FALSE),0)</f>
        <v>0</v>
      </c>
      <c r="L81" s="35">
        <f ca="1">IFERROR(VLOOKUP($A81,Lookup2015,55,FALSE),0)</f>
        <v>0</v>
      </c>
      <c r="M81" s="36">
        <f ca="1">IFERROR(VLOOKUP($A81,Lookup2015,56,FALSE),0)</f>
        <v>0</v>
      </c>
      <c r="N81" s="34">
        <f ca="1">IFERROR(VLOOKUP($A81,Lookup2014,53,FALSE),0)</f>
        <v>0</v>
      </c>
      <c r="O81" s="35">
        <f ca="1">IFERROR(VLOOKUP($A81,Lookup2014,54,FALSE),0)</f>
        <v>0</v>
      </c>
      <c r="P81" s="35">
        <f ca="1">IFERROR(VLOOKUP($A81,Lookup2014,55,FALSE),0)</f>
        <v>0</v>
      </c>
      <c r="Q81" s="36">
        <f ca="1">IFERROR(VLOOKUP($A81,Lookup2014,56,FALSE),0)</f>
        <v>0</v>
      </c>
      <c r="R81" s="34">
        <f t="shared" ca="1" si="1"/>
        <v>4740.9400000000005</v>
      </c>
      <c r="S81" s="35">
        <f t="shared" ca="1" si="2"/>
        <v>237.04999999999998</v>
      </c>
      <c r="T81" s="35">
        <f t="shared" ca="1" si="3"/>
        <v>548.12</v>
      </c>
      <c r="U81" s="36">
        <f t="shared" ca="1" si="4"/>
        <v>5526.1100000000006</v>
      </c>
    </row>
    <row r="82" spans="1:21" outlineLevel="2" x14ac:dyDescent="0.25">
      <c r="A82" t="s">
        <v>325</v>
      </c>
      <c r="B82" t="str">
        <f ca="1">VLOOKUP($A82,IndexLookup,2,FALSE)</f>
        <v>ENC2</v>
      </c>
      <c r="C82" t="str">
        <f ca="1">VLOOKUP($B82,ParticipantLookup,2,FALSE)</f>
        <v>Cenovus FCCL Ltd.</v>
      </c>
      <c r="D82" t="str">
        <f ca="1">VLOOKUP($A82,IndexLookup,3,FALSE)</f>
        <v>EC04</v>
      </c>
      <c r="E82" t="str">
        <f ca="1">VLOOKUP($D82,FacilityLookup,2,FALSE)</f>
        <v>Foster Creek Industrial System</v>
      </c>
      <c r="F82" s="34">
        <f ca="1">IFERROR(VLOOKUP($A82,Lookup2016,53,FALSE),0)</f>
        <v>24621.940000000006</v>
      </c>
      <c r="G82" s="35">
        <f ca="1">IFERROR(VLOOKUP($A82,Lookup2016,54,FALSE),0)</f>
        <v>1231.1200000000001</v>
      </c>
      <c r="H82" s="35">
        <f ca="1">IFERROR(VLOOKUP($A82,Lookup2016,55,FALSE),0)</f>
        <v>3179.25</v>
      </c>
      <c r="I82" s="36">
        <f ca="1">IFERROR(VLOOKUP($A82,Lookup2016,56,FALSE),0)</f>
        <v>29032.310000000005</v>
      </c>
      <c r="J82" s="34">
        <f ca="1">IFERROR(VLOOKUP($A82,Lookup2015,53,FALSE),0)</f>
        <v>101200.99000000002</v>
      </c>
      <c r="K82" s="35">
        <f ca="1">IFERROR(VLOOKUP($A82,Lookup2015,54,FALSE),0)</f>
        <v>5060.0600000000004</v>
      </c>
      <c r="L82" s="35">
        <f ca="1">IFERROR(VLOOKUP($A82,Lookup2015,55,FALSE),0)</f>
        <v>15140.640000000001</v>
      </c>
      <c r="M82" s="36">
        <f ca="1">IFERROR(VLOOKUP($A82,Lookup2015,56,FALSE),0)</f>
        <v>121401.68999999999</v>
      </c>
      <c r="N82" s="34">
        <f ca="1">IFERROR(VLOOKUP($A82,Lookup2014,53,FALSE),0)</f>
        <v>36105.159999999982</v>
      </c>
      <c r="O82" s="35">
        <f ca="1">IFERROR(VLOOKUP($A82,Lookup2014,54,FALSE),0)</f>
        <v>1805.27</v>
      </c>
      <c r="P82" s="35">
        <f ca="1">IFERROR(VLOOKUP($A82,Lookup2014,55,FALSE),0)</f>
        <v>6430.22</v>
      </c>
      <c r="Q82" s="36">
        <f ca="1">IFERROR(VLOOKUP($A82,Lookup2014,56,FALSE),0)</f>
        <v>44340.65</v>
      </c>
      <c r="R82" s="34">
        <f t="shared" ca="1" si="1"/>
        <v>161928.09</v>
      </c>
      <c r="S82" s="35">
        <f t="shared" ca="1" si="2"/>
        <v>8096.4500000000007</v>
      </c>
      <c r="T82" s="35">
        <f t="shared" ca="1" si="3"/>
        <v>24750.11</v>
      </c>
      <c r="U82" s="36">
        <f t="shared" ca="1" si="4"/>
        <v>194774.65</v>
      </c>
    </row>
    <row r="83" spans="1:21" outlineLevel="1" x14ac:dyDescent="0.25">
      <c r="C83" s="2" t="s">
        <v>686</v>
      </c>
      <c r="F83" s="34">
        <f t="shared" ref="F83:U83" ca="1" si="54">SUBTOTAL(9,F81:F82)</f>
        <v>29362.880000000005</v>
      </c>
      <c r="G83" s="35">
        <f t="shared" ca="1" si="54"/>
        <v>1468.17</v>
      </c>
      <c r="H83" s="35">
        <f t="shared" ca="1" si="54"/>
        <v>3727.37</v>
      </c>
      <c r="I83" s="36">
        <f t="shared" ca="1" si="54"/>
        <v>34558.420000000006</v>
      </c>
      <c r="J83" s="34">
        <f t="shared" ca="1" si="54"/>
        <v>101200.99000000002</v>
      </c>
      <c r="K83" s="35">
        <f t="shared" ca="1" si="54"/>
        <v>5060.0600000000004</v>
      </c>
      <c r="L83" s="35">
        <f t="shared" ca="1" si="54"/>
        <v>15140.640000000001</v>
      </c>
      <c r="M83" s="36">
        <f t="shared" ca="1" si="54"/>
        <v>121401.68999999999</v>
      </c>
      <c r="N83" s="34">
        <f t="shared" ca="1" si="54"/>
        <v>36105.159999999982</v>
      </c>
      <c r="O83" s="35">
        <f t="shared" ca="1" si="54"/>
        <v>1805.27</v>
      </c>
      <c r="P83" s="35">
        <f t="shared" ca="1" si="54"/>
        <v>6430.22</v>
      </c>
      <c r="Q83" s="36">
        <f t="shared" ca="1" si="54"/>
        <v>44340.65</v>
      </c>
      <c r="R83" s="34">
        <f t="shared" ca="1" si="54"/>
        <v>166669.03</v>
      </c>
      <c r="S83" s="35">
        <f t="shared" ca="1" si="54"/>
        <v>8333.5</v>
      </c>
      <c r="T83" s="35">
        <f t="shared" ca="1" si="54"/>
        <v>25298.23</v>
      </c>
      <c r="U83" s="36">
        <f t="shared" ca="1" si="54"/>
        <v>200300.76</v>
      </c>
    </row>
    <row r="84" spans="1:21" outlineLevel="2" x14ac:dyDescent="0.25">
      <c r="A84" t="s">
        <v>306</v>
      </c>
      <c r="B84" t="str">
        <f ca="1">VLOOKUP($A84,IndexLookup,2,FALSE)</f>
        <v>CMH</v>
      </c>
      <c r="C84" t="str">
        <f ca="1">VLOOKUP($B84,ParticipantLookup,2,FALSE)</f>
        <v>City of Medicine Hat</v>
      </c>
      <c r="D84" t="str">
        <f ca="1">VLOOKUP($A84,IndexLookup,3,FALSE)</f>
        <v>CMH1</v>
      </c>
      <c r="E84" t="str">
        <f ca="1">VLOOKUP($D84,FacilityLookup,2,FALSE)</f>
        <v>City of Medicine Hat</v>
      </c>
      <c r="F84" s="34">
        <f ca="1">IFERROR(VLOOKUP($A84,Lookup2016,53,FALSE),0)</f>
        <v>-25002.639999999999</v>
      </c>
      <c r="G84" s="35">
        <f ca="1">IFERROR(VLOOKUP($A84,Lookup2016,54,FALSE),0)</f>
        <v>-1250.1300000000001</v>
      </c>
      <c r="H84" s="35">
        <f ca="1">IFERROR(VLOOKUP($A84,Lookup2016,55,FALSE),0)</f>
        <v>-3112.2200000000003</v>
      </c>
      <c r="I84" s="36">
        <f ca="1">IFERROR(VLOOKUP($A84,Lookup2016,56,FALSE),0)</f>
        <v>-29364.99</v>
      </c>
      <c r="J84" s="34">
        <f ca="1">IFERROR(VLOOKUP($A84,Lookup2015,53,FALSE),0)</f>
        <v>-468432.1999999999</v>
      </c>
      <c r="K84" s="35">
        <f ca="1">IFERROR(VLOOKUP($A84,Lookup2015,54,FALSE),0)</f>
        <v>-23421.619999999995</v>
      </c>
      <c r="L84" s="35">
        <f ca="1">IFERROR(VLOOKUP($A84,Lookup2015,55,FALSE),0)</f>
        <v>-70284.190000000017</v>
      </c>
      <c r="M84" s="36">
        <f ca="1">IFERROR(VLOOKUP($A84,Lookup2015,56,FALSE),0)</f>
        <v>-562138.00999999989</v>
      </c>
      <c r="N84" s="34">
        <f ca="1">IFERROR(VLOOKUP($A84,Lookup2014,53,FALSE),0)</f>
        <v>-730342.42000000016</v>
      </c>
      <c r="O84" s="35">
        <f ca="1">IFERROR(VLOOKUP($A84,Lookup2014,54,FALSE),0)</f>
        <v>-36517.14</v>
      </c>
      <c r="P84" s="35">
        <f ca="1">IFERROR(VLOOKUP($A84,Lookup2014,55,FALSE),0)</f>
        <v>-128301.59999999999</v>
      </c>
      <c r="Q84" s="36">
        <f ca="1">IFERROR(VLOOKUP($A84,Lookup2014,56,FALSE),0)</f>
        <v>-895161.15999999992</v>
      </c>
      <c r="R84" s="34">
        <f t="shared" ca="1" si="1"/>
        <v>-1223777.26</v>
      </c>
      <c r="S84" s="35">
        <f t="shared" ca="1" si="2"/>
        <v>-61188.89</v>
      </c>
      <c r="T84" s="35">
        <f t="shared" ca="1" si="3"/>
        <v>-201698.01</v>
      </c>
      <c r="U84" s="36">
        <f t="shared" ca="1" si="4"/>
        <v>-1486664.1599999997</v>
      </c>
    </row>
    <row r="85" spans="1:21" outlineLevel="1" x14ac:dyDescent="0.25">
      <c r="C85" s="2" t="s">
        <v>687</v>
      </c>
      <c r="F85" s="34">
        <f t="shared" ref="F85:U85" ca="1" si="55">SUBTOTAL(9,F84:F84)</f>
        <v>-25002.639999999999</v>
      </c>
      <c r="G85" s="35">
        <f t="shared" ca="1" si="55"/>
        <v>-1250.1300000000001</v>
      </c>
      <c r="H85" s="35">
        <f t="shared" ca="1" si="55"/>
        <v>-3112.2200000000003</v>
      </c>
      <c r="I85" s="36">
        <f t="shared" ca="1" si="55"/>
        <v>-29364.99</v>
      </c>
      <c r="J85" s="34">
        <f t="shared" ca="1" si="55"/>
        <v>-468432.1999999999</v>
      </c>
      <c r="K85" s="35">
        <f t="shared" ca="1" si="55"/>
        <v>-23421.619999999995</v>
      </c>
      <c r="L85" s="35">
        <f t="shared" ca="1" si="55"/>
        <v>-70284.190000000017</v>
      </c>
      <c r="M85" s="36">
        <f t="shared" ca="1" si="55"/>
        <v>-562138.00999999989</v>
      </c>
      <c r="N85" s="34">
        <f t="shared" ca="1" si="55"/>
        <v>-730342.42000000016</v>
      </c>
      <c r="O85" s="35">
        <f t="shared" ca="1" si="55"/>
        <v>-36517.14</v>
      </c>
      <c r="P85" s="35">
        <f t="shared" ca="1" si="55"/>
        <v>-128301.59999999999</v>
      </c>
      <c r="Q85" s="36">
        <f t="shared" ca="1" si="55"/>
        <v>-895161.15999999992</v>
      </c>
      <c r="R85" s="34">
        <f t="shared" ca="1" si="55"/>
        <v>-1223777.26</v>
      </c>
      <c r="S85" s="35">
        <f t="shared" ca="1" si="55"/>
        <v>-61188.89</v>
      </c>
      <c r="T85" s="35">
        <f t="shared" ca="1" si="55"/>
        <v>-201698.01</v>
      </c>
      <c r="U85" s="36">
        <f t="shared" ca="1" si="55"/>
        <v>-1486664.1599999997</v>
      </c>
    </row>
    <row r="86" spans="1:21" outlineLevel="2" x14ac:dyDescent="0.25">
      <c r="A86" t="s">
        <v>435</v>
      </c>
      <c r="B86" t="str">
        <f ca="1">VLOOKUP($A86,IndexLookup,2,FALSE)</f>
        <v>CWPI</v>
      </c>
      <c r="C86" t="str">
        <f ca="1">VLOOKUP($B86,ParticipantLookup,2,FALSE)</f>
        <v>Cowley Ridge Wind Power Inc.</v>
      </c>
      <c r="D86" t="str">
        <f ca="1">VLOOKUP($A86,IndexLookup,3,FALSE)</f>
        <v>CRE1</v>
      </c>
      <c r="E86" t="str">
        <f ca="1">VLOOKUP($D86,FacilityLookup,2,FALSE)</f>
        <v>Cowley Ridge Expansion #1 Wind Facility</v>
      </c>
      <c r="F86" s="34">
        <f ca="1">IFERROR(VLOOKUP($A86,Lookup2016,53,FALSE),0)</f>
        <v>0</v>
      </c>
      <c r="G86" s="35">
        <f ca="1">IFERROR(VLOOKUP($A86,Lookup2016,54,FALSE),0)</f>
        <v>0</v>
      </c>
      <c r="H86" s="35">
        <f ca="1">IFERROR(VLOOKUP($A86,Lookup2016,55,FALSE),0)</f>
        <v>0</v>
      </c>
      <c r="I86" s="36">
        <f ca="1">IFERROR(VLOOKUP($A86,Lookup2016,56,FALSE),0)</f>
        <v>0</v>
      </c>
      <c r="J86" s="34">
        <f ca="1">IFERROR(VLOOKUP($A86,Lookup2015,53,FALSE),0)</f>
        <v>1163.9700000000003</v>
      </c>
      <c r="K86" s="35">
        <f ca="1">IFERROR(VLOOKUP($A86,Lookup2015,54,FALSE),0)</f>
        <v>58.2</v>
      </c>
      <c r="L86" s="35">
        <f ca="1">IFERROR(VLOOKUP($A86,Lookup2015,55,FALSE),0)</f>
        <v>176.43</v>
      </c>
      <c r="M86" s="36">
        <f ca="1">IFERROR(VLOOKUP($A86,Lookup2015,56,FALSE),0)</f>
        <v>1398.6000000000001</v>
      </c>
      <c r="N86" s="34">
        <f ca="1">IFERROR(VLOOKUP($A86,Lookup2014,53,FALSE),0)</f>
        <v>1807.0400000000002</v>
      </c>
      <c r="O86" s="35">
        <f ca="1">IFERROR(VLOOKUP($A86,Lookup2014,54,FALSE),0)</f>
        <v>90.36</v>
      </c>
      <c r="P86" s="35">
        <f ca="1">IFERROR(VLOOKUP($A86,Lookup2014,55,FALSE),0)</f>
        <v>317.63999999999993</v>
      </c>
      <c r="Q86" s="36">
        <f ca="1">IFERROR(VLOOKUP($A86,Lookup2014,56,FALSE),0)</f>
        <v>2215.04</v>
      </c>
      <c r="R86" s="34">
        <f t="shared" ca="1" si="1"/>
        <v>2971.01</v>
      </c>
      <c r="S86" s="35">
        <f t="shared" ca="1" si="2"/>
        <v>148.56</v>
      </c>
      <c r="T86" s="35">
        <f t="shared" ca="1" si="3"/>
        <v>494.06999999999994</v>
      </c>
      <c r="U86" s="36">
        <f t="shared" ca="1" si="4"/>
        <v>3613.6400000000003</v>
      </c>
    </row>
    <row r="87" spans="1:21" outlineLevel="2" x14ac:dyDescent="0.25">
      <c r="A87" t="s">
        <v>743</v>
      </c>
      <c r="B87" t="str">
        <f ca="1">VLOOKUP($A87,IndexLookup,2,FALSE)</f>
        <v>CWPI</v>
      </c>
      <c r="C87" t="str">
        <f ca="1">VLOOKUP($B87,ParticipantLookup,2,FALSE)</f>
        <v>Cowley Ridge Wind Power Inc.</v>
      </c>
      <c r="D87" t="str">
        <f ca="1">VLOOKUP($A87,IndexLookup,3,FALSE)</f>
        <v>CRE1</v>
      </c>
      <c r="E87" t="str">
        <f ca="1">VLOOKUP($D87,FacilityLookup,2,FALSE)</f>
        <v>Cowley Ridge Expansion #1 Wind Facility</v>
      </c>
      <c r="F87" s="34">
        <f ca="1">IFERROR(VLOOKUP($A87,Lookup2016,53,FALSE),0)</f>
        <v>0</v>
      </c>
      <c r="G87" s="35">
        <f ca="1">IFERROR(VLOOKUP($A87,Lookup2016,54,FALSE),0)</f>
        <v>0</v>
      </c>
      <c r="H87" s="35">
        <f ca="1">IFERROR(VLOOKUP($A87,Lookup2016,55,FALSE),0)</f>
        <v>0</v>
      </c>
      <c r="I87" s="36">
        <f ca="1">IFERROR(VLOOKUP($A87,Lookup2016,56,FALSE),0)</f>
        <v>0</v>
      </c>
      <c r="J87" s="34">
        <f ca="1">IFERROR(VLOOKUP($A87,Lookup2015,53,FALSE),0)</f>
        <v>0</v>
      </c>
      <c r="K87" s="35">
        <f ca="1">IFERROR(VLOOKUP($A87,Lookup2015,54,FALSE),0)</f>
        <v>0</v>
      </c>
      <c r="L87" s="35">
        <f ca="1">IFERROR(VLOOKUP($A87,Lookup2015,55,FALSE),0)</f>
        <v>0</v>
      </c>
      <c r="M87" s="36">
        <f ca="1">IFERROR(VLOOKUP($A87,Lookup2015,56,FALSE),0)</f>
        <v>0</v>
      </c>
      <c r="N87" s="34">
        <f ca="1">IFERROR(VLOOKUP($A87,Lookup2014,53,FALSE),0)</f>
        <v>192.15</v>
      </c>
      <c r="O87" s="35">
        <f ca="1">IFERROR(VLOOKUP($A87,Lookup2014,54,FALSE),0)</f>
        <v>9.61</v>
      </c>
      <c r="P87" s="35">
        <f ca="1">IFERROR(VLOOKUP($A87,Lookup2014,55,FALSE),0)</f>
        <v>35.369999999999997</v>
      </c>
      <c r="Q87" s="36">
        <f ca="1">IFERROR(VLOOKUP($A87,Lookup2014,56,FALSE),0)</f>
        <v>237.13</v>
      </c>
      <c r="R87" s="34">
        <f t="shared" ca="1" si="1"/>
        <v>192.15</v>
      </c>
      <c r="S87" s="35">
        <f t="shared" ca="1" si="2"/>
        <v>9.61</v>
      </c>
      <c r="T87" s="35">
        <f t="shared" ca="1" si="3"/>
        <v>35.369999999999997</v>
      </c>
      <c r="U87" s="36">
        <f t="shared" ca="1" si="4"/>
        <v>237.13</v>
      </c>
    </row>
    <row r="88" spans="1:21" outlineLevel="2" x14ac:dyDescent="0.25">
      <c r="A88" t="s">
        <v>436</v>
      </c>
      <c r="B88" t="str">
        <f ca="1">VLOOKUP($A88,IndexLookup,2,FALSE)</f>
        <v>CWPI</v>
      </c>
      <c r="C88" t="str">
        <f ca="1">VLOOKUP($B88,ParticipantLookup,2,FALSE)</f>
        <v>Cowley Ridge Wind Power Inc.</v>
      </c>
      <c r="D88" t="str">
        <f ca="1">VLOOKUP($A88,IndexLookup,3,FALSE)</f>
        <v>CRE2</v>
      </c>
      <c r="E88" t="str">
        <f ca="1">VLOOKUP($D88,FacilityLookup,2,FALSE)</f>
        <v>Cowley Ridge Expansion #2 Wind Facility</v>
      </c>
      <c r="F88" s="34">
        <f ca="1">IFERROR(VLOOKUP($A88,Lookup2016,53,FALSE),0)</f>
        <v>0</v>
      </c>
      <c r="G88" s="35">
        <f ca="1">IFERROR(VLOOKUP($A88,Lookup2016,54,FALSE),0)</f>
        <v>0</v>
      </c>
      <c r="H88" s="35">
        <f ca="1">IFERROR(VLOOKUP($A88,Lookup2016,55,FALSE),0)</f>
        <v>0</v>
      </c>
      <c r="I88" s="36">
        <f ca="1">IFERROR(VLOOKUP($A88,Lookup2016,56,FALSE),0)</f>
        <v>0</v>
      </c>
      <c r="J88" s="34">
        <f ca="1">IFERROR(VLOOKUP($A88,Lookup2015,53,FALSE),0)</f>
        <v>866.04000000000008</v>
      </c>
      <c r="K88" s="35">
        <f ca="1">IFERROR(VLOOKUP($A88,Lookup2015,54,FALSE),0)</f>
        <v>43.31</v>
      </c>
      <c r="L88" s="35">
        <f ca="1">IFERROR(VLOOKUP($A88,Lookup2015,55,FALSE),0)</f>
        <v>132.34</v>
      </c>
      <c r="M88" s="36">
        <f ca="1">IFERROR(VLOOKUP($A88,Lookup2015,56,FALSE),0)</f>
        <v>1041.69</v>
      </c>
      <c r="N88" s="34">
        <f ca="1">IFERROR(VLOOKUP($A88,Lookup2014,53,FALSE),0)</f>
        <v>786.62999999999988</v>
      </c>
      <c r="O88" s="35">
        <f ca="1">IFERROR(VLOOKUP($A88,Lookup2014,54,FALSE),0)</f>
        <v>39.33</v>
      </c>
      <c r="P88" s="35">
        <f ca="1">IFERROR(VLOOKUP($A88,Lookup2014,55,FALSE),0)</f>
        <v>135.72</v>
      </c>
      <c r="Q88" s="36">
        <f ca="1">IFERROR(VLOOKUP($A88,Lookup2014,56,FALSE),0)</f>
        <v>961.68000000000006</v>
      </c>
      <c r="R88" s="34">
        <f t="shared" ca="1" si="1"/>
        <v>1652.67</v>
      </c>
      <c r="S88" s="35">
        <f t="shared" ca="1" si="2"/>
        <v>82.64</v>
      </c>
      <c r="T88" s="35">
        <f t="shared" ca="1" si="3"/>
        <v>268.06</v>
      </c>
      <c r="U88" s="36">
        <f t="shared" ca="1" si="4"/>
        <v>2003.3700000000001</v>
      </c>
    </row>
    <row r="89" spans="1:21" outlineLevel="2" x14ac:dyDescent="0.25">
      <c r="A89" t="s">
        <v>314</v>
      </c>
      <c r="B89" t="str">
        <f ca="1">VLOOKUP($A89,IndexLookup,2,FALSE)</f>
        <v>CWPI</v>
      </c>
      <c r="C89" t="str">
        <f ca="1">VLOOKUP($B89,ParticipantLookup,2,FALSE)</f>
        <v>Cowley Ridge Wind Power Inc.</v>
      </c>
      <c r="D89" t="str">
        <f ca="1">VLOOKUP($A89,IndexLookup,3,FALSE)</f>
        <v>CRWD</v>
      </c>
      <c r="E89" t="str">
        <f ca="1">VLOOKUP($D89,FacilityLookup,2,FALSE)</f>
        <v>Cowley Ridge Phase 2 Wind Facility</v>
      </c>
      <c r="F89" s="34">
        <f ca="1">IFERROR(VLOOKUP($A89,Lookup2016,53,FALSE),0)</f>
        <v>3462.87</v>
      </c>
      <c r="G89" s="35">
        <f ca="1">IFERROR(VLOOKUP($A89,Lookup2016,54,FALSE),0)</f>
        <v>173.14999999999998</v>
      </c>
      <c r="H89" s="35">
        <f ca="1">IFERROR(VLOOKUP($A89,Lookup2016,55,FALSE),0)</f>
        <v>464.53999999999996</v>
      </c>
      <c r="I89" s="36">
        <f ca="1">IFERROR(VLOOKUP($A89,Lookup2016,56,FALSE),0)</f>
        <v>4100.5599999999995</v>
      </c>
      <c r="J89" s="34">
        <f ca="1">IFERROR(VLOOKUP($A89,Lookup2015,53,FALSE),0)</f>
        <v>15330.86</v>
      </c>
      <c r="K89" s="35">
        <f ca="1">IFERROR(VLOOKUP($A89,Lookup2015,54,FALSE),0)</f>
        <v>766.53</v>
      </c>
      <c r="L89" s="35">
        <f ca="1">IFERROR(VLOOKUP($A89,Lookup2015,55,FALSE),0)</f>
        <v>2276.1699999999996</v>
      </c>
      <c r="M89" s="36">
        <f ca="1">IFERROR(VLOOKUP($A89,Lookup2015,56,FALSE),0)</f>
        <v>18373.560000000001</v>
      </c>
      <c r="N89" s="34">
        <f ca="1">IFERROR(VLOOKUP($A89,Lookup2014,53,FALSE),0)</f>
        <v>19882.419999999998</v>
      </c>
      <c r="O89" s="35">
        <f ca="1">IFERROR(VLOOKUP($A89,Lookup2014,54,FALSE),0)</f>
        <v>994.13</v>
      </c>
      <c r="P89" s="35">
        <f ca="1">IFERROR(VLOOKUP($A89,Lookup2014,55,FALSE),0)</f>
        <v>3475.55</v>
      </c>
      <c r="Q89" s="36">
        <f ca="1">IFERROR(VLOOKUP($A89,Lookup2014,56,FALSE),0)</f>
        <v>24352.1</v>
      </c>
      <c r="R89" s="34">
        <f t="shared" ca="1" si="1"/>
        <v>38676.149999999994</v>
      </c>
      <c r="S89" s="35">
        <f t="shared" ca="1" si="2"/>
        <v>1933.81</v>
      </c>
      <c r="T89" s="35">
        <f t="shared" ca="1" si="3"/>
        <v>6216.26</v>
      </c>
      <c r="U89" s="36">
        <f t="shared" ca="1" si="4"/>
        <v>46826.22</v>
      </c>
    </row>
    <row r="90" spans="1:21" outlineLevel="2" x14ac:dyDescent="0.25">
      <c r="A90" t="s">
        <v>379</v>
      </c>
      <c r="B90" t="str">
        <f ca="1">VLOOKUP($A90,IndexLookup,2,FALSE)</f>
        <v>CWPI</v>
      </c>
      <c r="C90" t="str">
        <f ca="1">VLOOKUP($B90,ParticipantLookup,2,FALSE)</f>
        <v>Cowley Ridge Wind Power Inc.</v>
      </c>
      <c r="D90" t="str">
        <f ca="1">VLOOKUP($A90,IndexLookup,3,FALSE)</f>
        <v>PKNE</v>
      </c>
      <c r="E90" t="str">
        <f ca="1">VLOOKUP($D90,FacilityLookup,2,FALSE)</f>
        <v>Cowley Ridge Phase 1 Wind Facility</v>
      </c>
      <c r="F90" s="34">
        <f ca="1">IFERROR(VLOOKUP($A90,Lookup2016,53,FALSE),0)</f>
        <v>4104.79</v>
      </c>
      <c r="G90" s="35">
        <f ca="1">IFERROR(VLOOKUP($A90,Lookup2016,54,FALSE),0)</f>
        <v>205.24</v>
      </c>
      <c r="H90" s="35">
        <f ca="1">IFERROR(VLOOKUP($A90,Lookup2016,55,FALSE),0)</f>
        <v>550.94000000000005</v>
      </c>
      <c r="I90" s="36">
        <f ca="1">IFERROR(VLOOKUP($A90,Lookup2016,56,FALSE),0)</f>
        <v>4860.9699999999993</v>
      </c>
      <c r="J90" s="34">
        <f ca="1">IFERROR(VLOOKUP($A90,Lookup2015,53,FALSE),0)</f>
        <v>15090.55</v>
      </c>
      <c r="K90" s="35">
        <f ca="1">IFERROR(VLOOKUP($A90,Lookup2015,54,FALSE),0)</f>
        <v>754.53</v>
      </c>
      <c r="L90" s="35">
        <f ca="1">IFERROR(VLOOKUP($A90,Lookup2015,55,FALSE),0)</f>
        <v>2233.52</v>
      </c>
      <c r="M90" s="36">
        <f ca="1">IFERROR(VLOOKUP($A90,Lookup2015,56,FALSE),0)</f>
        <v>18078.599999999999</v>
      </c>
      <c r="N90" s="34">
        <f ca="1">IFERROR(VLOOKUP($A90,Lookup2014,53,FALSE),0)</f>
        <v>17827.489999999998</v>
      </c>
      <c r="O90" s="35">
        <f ca="1">IFERROR(VLOOKUP($A90,Lookup2014,54,FALSE),0)</f>
        <v>891.36</v>
      </c>
      <c r="P90" s="35">
        <f ca="1">IFERROR(VLOOKUP($A90,Lookup2014,55,FALSE),0)</f>
        <v>3122.2900000000009</v>
      </c>
      <c r="Q90" s="36">
        <f ca="1">IFERROR(VLOOKUP($A90,Lookup2014,56,FALSE),0)</f>
        <v>21841.140000000003</v>
      </c>
      <c r="R90" s="34">
        <f t="shared" ref="R90:R183" ca="1" si="56">F90+J90+N90</f>
        <v>37022.83</v>
      </c>
      <c r="S90" s="35">
        <f t="shared" ref="S90:S183" ca="1" si="57">G90+K90+O90</f>
        <v>1851.13</v>
      </c>
      <c r="T90" s="35">
        <f t="shared" ref="T90:T183" ca="1" si="58">H90+L90+P90</f>
        <v>5906.7500000000009</v>
      </c>
      <c r="U90" s="36">
        <f t="shared" ref="U90:U183" ca="1" si="59">I90+M90+Q90</f>
        <v>44780.710000000006</v>
      </c>
    </row>
    <row r="91" spans="1:21" outlineLevel="1" x14ac:dyDescent="0.25">
      <c r="C91" s="2" t="s">
        <v>688</v>
      </c>
      <c r="F91" s="34">
        <f t="shared" ref="F91:U91" ca="1" si="60">SUBTOTAL(9,F86:F90)</f>
        <v>7567.66</v>
      </c>
      <c r="G91" s="35">
        <f t="shared" ca="1" si="60"/>
        <v>378.39</v>
      </c>
      <c r="H91" s="35">
        <f t="shared" ca="1" si="60"/>
        <v>1015.48</v>
      </c>
      <c r="I91" s="36">
        <f t="shared" ca="1" si="60"/>
        <v>8961.5299999999988</v>
      </c>
      <c r="J91" s="34">
        <f t="shared" ca="1" si="60"/>
        <v>32451.420000000002</v>
      </c>
      <c r="K91" s="35">
        <f t="shared" ca="1" si="60"/>
        <v>1622.57</v>
      </c>
      <c r="L91" s="35">
        <f t="shared" ca="1" si="60"/>
        <v>4818.4599999999991</v>
      </c>
      <c r="M91" s="36">
        <f t="shared" ca="1" si="60"/>
        <v>38892.449999999997</v>
      </c>
      <c r="N91" s="34">
        <f t="shared" ca="1" si="60"/>
        <v>40495.729999999996</v>
      </c>
      <c r="O91" s="35">
        <f t="shared" ca="1" si="60"/>
        <v>2024.79</v>
      </c>
      <c r="P91" s="35">
        <f t="shared" ca="1" si="60"/>
        <v>7086.5700000000015</v>
      </c>
      <c r="Q91" s="36">
        <f t="shared" ca="1" si="60"/>
        <v>49607.09</v>
      </c>
      <c r="R91" s="34">
        <f t="shared" ca="1" si="60"/>
        <v>80514.81</v>
      </c>
      <c r="S91" s="35">
        <f t="shared" ca="1" si="60"/>
        <v>4025.75</v>
      </c>
      <c r="T91" s="35">
        <f t="shared" ca="1" si="60"/>
        <v>12920.510000000002</v>
      </c>
      <c r="U91" s="36">
        <f t="shared" ca="1" si="60"/>
        <v>97461.07</v>
      </c>
    </row>
    <row r="92" spans="1:21" outlineLevel="2" x14ac:dyDescent="0.25">
      <c r="A92" t="s">
        <v>327</v>
      </c>
      <c r="B92" t="str">
        <f ca="1">VLOOKUP($A92,IndexLookup,2,FALSE)</f>
        <v>ENCR</v>
      </c>
      <c r="C92" t="str">
        <f ca="1">VLOOKUP($B92,ParticipantLookup,2,FALSE)</f>
        <v>CP Energy Marketing L.P.</v>
      </c>
      <c r="D92" t="str">
        <f ca="1">VLOOKUP($A92,IndexLookup,3,FALSE)</f>
        <v>120SIMP</v>
      </c>
      <c r="E92" t="str">
        <f ca="1">VLOOKUP($D92,FacilityLookup,2,FALSE)</f>
        <v>Alberta-Montana Intertie - Import</v>
      </c>
      <c r="F92" s="34">
        <f ca="1">IFERROR(VLOOKUP($A92,Lookup2016,53,FALSE),0)</f>
        <v>9.3999999999999986</v>
      </c>
      <c r="G92" s="35">
        <f ca="1">IFERROR(VLOOKUP($A92,Lookup2016,54,FALSE),0)</f>
        <v>0.47</v>
      </c>
      <c r="H92" s="35">
        <f ca="1">IFERROR(VLOOKUP($A92,Lookup2016,55,FALSE),0)</f>
        <v>1.1400000000000001</v>
      </c>
      <c r="I92" s="36">
        <f ca="1">IFERROR(VLOOKUP($A92,Lookup2016,56,FALSE),0)</f>
        <v>11.009999999999998</v>
      </c>
      <c r="J92" s="34">
        <f ca="1">IFERROR(VLOOKUP($A92,Lookup2015,53,FALSE),0)</f>
        <v>0</v>
      </c>
      <c r="K92" s="35">
        <f ca="1">IFERROR(VLOOKUP($A92,Lookup2015,54,FALSE),0)</f>
        <v>0</v>
      </c>
      <c r="L92" s="35">
        <f ca="1">IFERROR(VLOOKUP($A92,Lookup2015,55,FALSE),0)</f>
        <v>0</v>
      </c>
      <c r="M92" s="36">
        <f ca="1">IFERROR(VLOOKUP($A92,Lookup2015,56,FALSE),0)</f>
        <v>0</v>
      </c>
      <c r="N92" s="34">
        <f ca="1">IFERROR(VLOOKUP($A92,Lookup2014,53,FALSE),0)</f>
        <v>0</v>
      </c>
      <c r="O92" s="35">
        <f ca="1">IFERROR(VLOOKUP($A92,Lookup2014,54,FALSE),0)</f>
        <v>0</v>
      </c>
      <c r="P92" s="35">
        <f ca="1">IFERROR(VLOOKUP($A92,Lookup2014,55,FALSE),0)</f>
        <v>0</v>
      </c>
      <c r="Q92" s="36">
        <f ca="1">IFERROR(VLOOKUP($A92,Lookup2014,56,FALSE),0)</f>
        <v>0</v>
      </c>
      <c r="R92" s="34">
        <f t="shared" ca="1" si="56"/>
        <v>9.3999999999999986</v>
      </c>
      <c r="S92" s="35">
        <f t="shared" ca="1" si="57"/>
        <v>0.47</v>
      </c>
      <c r="T92" s="35">
        <f t="shared" ca="1" si="58"/>
        <v>1.1400000000000001</v>
      </c>
      <c r="U92" s="36">
        <f t="shared" ca="1" si="59"/>
        <v>11.009999999999998</v>
      </c>
    </row>
    <row r="93" spans="1:21" outlineLevel="2" x14ac:dyDescent="0.25">
      <c r="A93" t="s">
        <v>332</v>
      </c>
      <c r="B93" t="str">
        <f ca="1">VLOOKUP($A93,IndexLookup,2,FALSE)</f>
        <v>ENCR</v>
      </c>
      <c r="C93" t="str">
        <f ca="1">VLOOKUP($B93,ParticipantLookup,2,FALSE)</f>
        <v>CP Energy Marketing L.P.</v>
      </c>
      <c r="D93" t="str">
        <f ca="1">VLOOKUP($A93,IndexLookup,3,FALSE)</f>
        <v>BCHEXP</v>
      </c>
      <c r="E93" t="str">
        <f ca="1">VLOOKUP($D93,FacilityLookup,2,FALSE)</f>
        <v>Alberta-BC Intertie - Export</v>
      </c>
      <c r="F93" s="34">
        <f ca="1">IFERROR(VLOOKUP($A93,Lookup2016,53,FALSE),0)</f>
        <v>245.18000000000004</v>
      </c>
      <c r="G93" s="35">
        <f ca="1">IFERROR(VLOOKUP($A93,Lookup2016,54,FALSE),0)</f>
        <v>12.27</v>
      </c>
      <c r="H93" s="35">
        <f ca="1">IFERROR(VLOOKUP($A93,Lookup2016,55,FALSE),0)</f>
        <v>31.09</v>
      </c>
      <c r="I93" s="36">
        <f ca="1">IFERROR(VLOOKUP($A93,Lookup2016,56,FALSE),0)</f>
        <v>288.54000000000008</v>
      </c>
      <c r="J93" s="34">
        <f ca="1">IFERROR(VLOOKUP($A93,Lookup2015,53,FALSE),0)</f>
        <v>281.57</v>
      </c>
      <c r="K93" s="35">
        <f ca="1">IFERROR(VLOOKUP($A93,Lookup2015,54,FALSE),0)</f>
        <v>14.079999999999998</v>
      </c>
      <c r="L93" s="35">
        <f ca="1">IFERROR(VLOOKUP($A93,Lookup2015,55,FALSE),0)</f>
        <v>41.199999999999996</v>
      </c>
      <c r="M93" s="36">
        <f ca="1">IFERROR(VLOOKUP($A93,Lookup2015,56,FALSE),0)</f>
        <v>336.85</v>
      </c>
      <c r="N93" s="34">
        <f ca="1">IFERROR(VLOOKUP($A93,Lookup2014,53,FALSE),0)</f>
        <v>-33.140000000000015</v>
      </c>
      <c r="O93" s="35">
        <f ca="1">IFERROR(VLOOKUP($A93,Lookup2014,54,FALSE),0)</f>
        <v>-1.65</v>
      </c>
      <c r="P93" s="35">
        <f ca="1">IFERROR(VLOOKUP($A93,Lookup2014,55,FALSE),0)</f>
        <v>-2.9800000000000022</v>
      </c>
      <c r="Q93" s="36">
        <f ca="1">IFERROR(VLOOKUP($A93,Lookup2014,56,FALSE),0)</f>
        <v>-37.770000000000046</v>
      </c>
      <c r="R93" s="34">
        <f t="shared" ca="1" si="56"/>
        <v>493.61</v>
      </c>
      <c r="S93" s="35">
        <f t="shared" ca="1" si="57"/>
        <v>24.7</v>
      </c>
      <c r="T93" s="35">
        <f t="shared" ca="1" si="58"/>
        <v>69.309999999999988</v>
      </c>
      <c r="U93" s="36">
        <f t="shared" ca="1" si="59"/>
        <v>587.62</v>
      </c>
    </row>
    <row r="94" spans="1:21" outlineLevel="2" x14ac:dyDescent="0.25">
      <c r="A94" t="s">
        <v>326</v>
      </c>
      <c r="B94" t="str">
        <f ca="1">VLOOKUP($A94,IndexLookup,2,FALSE)</f>
        <v>ENCR</v>
      </c>
      <c r="C94" t="str">
        <f ca="1">VLOOKUP($B94,ParticipantLookup,2,FALSE)</f>
        <v>CP Energy Marketing L.P.</v>
      </c>
      <c r="D94" t="str">
        <f ca="1">VLOOKUP($A94,IndexLookup,3,FALSE)</f>
        <v>BCHIMP</v>
      </c>
      <c r="E94" t="str">
        <f ca="1">VLOOKUP($D94,FacilityLookup,2,FALSE)</f>
        <v>Alberta-BC Intertie - Import</v>
      </c>
      <c r="F94" s="34">
        <f ca="1">IFERROR(VLOOKUP($A94,Lookup2016,53,FALSE),0)</f>
        <v>10922.799999999997</v>
      </c>
      <c r="G94" s="35">
        <f ca="1">IFERROR(VLOOKUP($A94,Lookup2016,54,FALSE),0)</f>
        <v>546.13</v>
      </c>
      <c r="H94" s="35">
        <f ca="1">IFERROR(VLOOKUP($A94,Lookup2016,55,FALSE),0)</f>
        <v>1309.4700000000003</v>
      </c>
      <c r="I94" s="36">
        <f ca="1">IFERROR(VLOOKUP($A94,Lookup2016,56,FALSE),0)</f>
        <v>12778.399999999998</v>
      </c>
      <c r="J94" s="34">
        <f ca="1">IFERROR(VLOOKUP($A94,Lookup2015,53,FALSE),0)</f>
        <v>-4750.5199999999995</v>
      </c>
      <c r="K94" s="35">
        <f ca="1">IFERROR(VLOOKUP($A94,Lookup2015,54,FALSE),0)</f>
        <v>-237.54000000000002</v>
      </c>
      <c r="L94" s="35">
        <f ca="1">IFERROR(VLOOKUP($A94,Lookup2015,55,FALSE),0)</f>
        <v>-712.42000000000007</v>
      </c>
      <c r="M94" s="36">
        <f ca="1">IFERROR(VLOOKUP($A94,Lookup2015,56,FALSE),0)</f>
        <v>-5700.4799999999987</v>
      </c>
      <c r="N94" s="34">
        <f ca="1">IFERROR(VLOOKUP($A94,Lookup2014,53,FALSE),0)</f>
        <v>-30754.49</v>
      </c>
      <c r="O94" s="35">
        <f ca="1">IFERROR(VLOOKUP($A94,Lookup2014,54,FALSE),0)</f>
        <v>-1537.71</v>
      </c>
      <c r="P94" s="35">
        <f ca="1">IFERROR(VLOOKUP($A94,Lookup2014,55,FALSE),0)</f>
        <v>-5389.3900000000012</v>
      </c>
      <c r="Q94" s="36">
        <f ca="1">IFERROR(VLOOKUP($A94,Lookup2014,56,FALSE),0)</f>
        <v>-37681.590000000004</v>
      </c>
      <c r="R94" s="34">
        <f t="shared" ca="1" si="56"/>
        <v>-24582.210000000003</v>
      </c>
      <c r="S94" s="35">
        <f t="shared" ca="1" si="57"/>
        <v>-1229.1200000000001</v>
      </c>
      <c r="T94" s="35">
        <f t="shared" ca="1" si="58"/>
        <v>-4792.3400000000011</v>
      </c>
      <c r="U94" s="36">
        <f t="shared" ca="1" si="59"/>
        <v>-30603.670000000006</v>
      </c>
    </row>
    <row r="95" spans="1:21" outlineLevel="2" x14ac:dyDescent="0.25">
      <c r="A95" t="s">
        <v>328</v>
      </c>
      <c r="B95" t="str">
        <f ca="1">VLOOKUP($A95,IndexLookup,2,FALSE)</f>
        <v>ENCR</v>
      </c>
      <c r="C95" t="str">
        <f ca="1">VLOOKUP($B95,ParticipantLookup,2,FALSE)</f>
        <v>CP Energy Marketing L.P.</v>
      </c>
      <c r="D95" t="str">
        <f ca="1">VLOOKUP($A95,IndexLookup,3,FALSE)</f>
        <v>SPCIMP</v>
      </c>
      <c r="E95" t="str">
        <f ca="1">VLOOKUP($D95,FacilityLookup,2,FALSE)</f>
        <v>Alberta-Saskatchewan Intertie - Import</v>
      </c>
      <c r="F95" s="34">
        <f ca="1">IFERROR(VLOOKUP($A95,Lookup2016,53,FALSE),0)</f>
        <v>-87.75</v>
      </c>
      <c r="G95" s="35">
        <f ca="1">IFERROR(VLOOKUP($A95,Lookup2016,54,FALSE),0)</f>
        <v>-4.3899999999999997</v>
      </c>
      <c r="H95" s="35">
        <f ca="1">IFERROR(VLOOKUP($A95,Lookup2016,55,FALSE),0)</f>
        <v>-10.38</v>
      </c>
      <c r="I95" s="36">
        <f ca="1">IFERROR(VLOOKUP($A95,Lookup2016,56,FALSE),0)</f>
        <v>-102.52</v>
      </c>
      <c r="J95" s="34">
        <f ca="1">IFERROR(VLOOKUP($A95,Lookup2015,53,FALSE),0)</f>
        <v>0</v>
      </c>
      <c r="K95" s="35">
        <f ca="1">IFERROR(VLOOKUP($A95,Lookup2015,54,FALSE),0)</f>
        <v>0</v>
      </c>
      <c r="L95" s="35">
        <f ca="1">IFERROR(VLOOKUP($A95,Lookup2015,55,FALSE),0)</f>
        <v>0</v>
      </c>
      <c r="M95" s="36">
        <f ca="1">IFERROR(VLOOKUP($A95,Lookup2015,56,FALSE),0)</f>
        <v>0</v>
      </c>
      <c r="N95" s="34">
        <f ca="1">IFERROR(VLOOKUP($A95,Lookup2014,53,FALSE),0)</f>
        <v>0</v>
      </c>
      <c r="O95" s="35">
        <f ca="1">IFERROR(VLOOKUP($A95,Lookup2014,54,FALSE),0)</f>
        <v>0</v>
      </c>
      <c r="P95" s="35">
        <f ca="1">IFERROR(VLOOKUP($A95,Lookup2014,55,FALSE),0)</f>
        <v>0</v>
      </c>
      <c r="Q95" s="36">
        <f ca="1">IFERROR(VLOOKUP($A95,Lookup2014,56,FALSE),0)</f>
        <v>0</v>
      </c>
      <c r="R95" s="34">
        <f t="shared" ca="1" si="56"/>
        <v>-87.75</v>
      </c>
      <c r="S95" s="35">
        <f t="shared" ca="1" si="57"/>
        <v>-4.3899999999999997</v>
      </c>
      <c r="T95" s="35">
        <f t="shared" ca="1" si="58"/>
        <v>-10.38</v>
      </c>
      <c r="U95" s="36">
        <f t="shared" ca="1" si="59"/>
        <v>-102.52</v>
      </c>
    </row>
    <row r="96" spans="1:21" outlineLevel="1" x14ac:dyDescent="0.25">
      <c r="C96" s="2" t="s">
        <v>689</v>
      </c>
      <c r="F96" s="34">
        <f t="shared" ref="F96:U96" ca="1" si="61">SUBTOTAL(9,F92:F95)</f>
        <v>11089.629999999997</v>
      </c>
      <c r="G96" s="35">
        <f t="shared" ca="1" si="61"/>
        <v>554.48</v>
      </c>
      <c r="H96" s="35">
        <f t="shared" ca="1" si="61"/>
        <v>1331.3200000000002</v>
      </c>
      <c r="I96" s="36">
        <f t="shared" ca="1" si="61"/>
        <v>12975.429999999997</v>
      </c>
      <c r="J96" s="34">
        <f t="shared" ca="1" si="61"/>
        <v>-4468.95</v>
      </c>
      <c r="K96" s="35">
        <f t="shared" ca="1" si="61"/>
        <v>-223.46000000000004</v>
      </c>
      <c r="L96" s="35">
        <f t="shared" ca="1" si="61"/>
        <v>-671.22</v>
      </c>
      <c r="M96" s="36">
        <f t="shared" ca="1" si="61"/>
        <v>-5363.6299999999983</v>
      </c>
      <c r="N96" s="34">
        <f t="shared" ca="1" si="61"/>
        <v>-30787.63</v>
      </c>
      <c r="O96" s="35">
        <f t="shared" ca="1" si="61"/>
        <v>-1539.3600000000001</v>
      </c>
      <c r="P96" s="35">
        <f t="shared" ca="1" si="61"/>
        <v>-5392.3700000000008</v>
      </c>
      <c r="Q96" s="36">
        <f t="shared" ca="1" si="61"/>
        <v>-37719.360000000001</v>
      </c>
      <c r="R96" s="34">
        <f t="shared" ca="1" si="61"/>
        <v>-24166.950000000004</v>
      </c>
      <c r="S96" s="35">
        <f t="shared" ca="1" si="61"/>
        <v>-1208.3400000000001</v>
      </c>
      <c r="T96" s="35">
        <f t="shared" ca="1" si="61"/>
        <v>-4732.2700000000013</v>
      </c>
      <c r="U96" s="36">
        <f t="shared" ca="1" si="61"/>
        <v>-30107.560000000005</v>
      </c>
    </row>
    <row r="97" spans="1:21" outlineLevel="2" x14ac:dyDescent="0.25">
      <c r="A97" t="s">
        <v>320</v>
      </c>
      <c r="B97" t="str">
        <f ca="1">VLOOKUP($A97,IndexLookup,2,FALSE)</f>
        <v>DAIS</v>
      </c>
      <c r="C97" t="str">
        <f ca="1">VLOOKUP($B97,ParticipantLookup,2,FALSE)</f>
        <v>Daishowa-Marubeni Int. Ltd.</v>
      </c>
      <c r="D97" t="str">
        <f ca="1">VLOOKUP($A97,IndexLookup,3,FALSE)</f>
        <v>DAI1</v>
      </c>
      <c r="E97" t="str">
        <f ca="1">VLOOKUP($D97,FacilityLookup,2,FALSE)</f>
        <v>Daishowa-Marubeni</v>
      </c>
      <c r="F97" s="34">
        <f ca="1">IFERROR(VLOOKUP($A97,Lookup2016,53,FALSE),0)</f>
        <v>-94639.23000000001</v>
      </c>
      <c r="G97" s="35">
        <f ca="1">IFERROR(VLOOKUP($A97,Lookup2016,54,FALSE),0)</f>
        <v>-4731.9600000000009</v>
      </c>
      <c r="H97" s="35">
        <f ca="1">IFERROR(VLOOKUP($A97,Lookup2016,55,FALSE),0)</f>
        <v>-11721.500000000002</v>
      </c>
      <c r="I97" s="36">
        <f ca="1">IFERROR(VLOOKUP($A97,Lookup2016,56,FALSE),0)</f>
        <v>-111092.68999999999</v>
      </c>
      <c r="J97" s="34">
        <f ca="1">IFERROR(VLOOKUP($A97,Lookup2015,53,FALSE),0)</f>
        <v>-221612.04000000004</v>
      </c>
      <c r="K97" s="35">
        <f ca="1">IFERROR(VLOOKUP($A97,Lookup2015,54,FALSE),0)</f>
        <v>-11080.6</v>
      </c>
      <c r="L97" s="35">
        <f ca="1">IFERROR(VLOOKUP($A97,Lookup2015,55,FALSE),0)</f>
        <v>-33038.33</v>
      </c>
      <c r="M97" s="36">
        <f ca="1">IFERROR(VLOOKUP($A97,Lookup2015,56,FALSE),0)</f>
        <v>-265730.97000000003</v>
      </c>
      <c r="N97" s="34">
        <f ca="1">IFERROR(VLOOKUP($A97,Lookup2014,53,FALSE),0)</f>
        <v>-160646.40999999997</v>
      </c>
      <c r="O97" s="35">
        <f ca="1">IFERROR(VLOOKUP($A97,Lookup2014,54,FALSE),0)</f>
        <v>-8032.32</v>
      </c>
      <c r="P97" s="35">
        <f ca="1">IFERROR(VLOOKUP($A97,Lookup2014,55,FALSE),0)</f>
        <v>-28066.55</v>
      </c>
      <c r="Q97" s="36">
        <f ca="1">IFERROR(VLOOKUP($A97,Lookup2014,56,FALSE),0)</f>
        <v>-196745.28000000003</v>
      </c>
      <c r="R97" s="34">
        <f t="shared" ca="1" si="56"/>
        <v>-476897.68</v>
      </c>
      <c r="S97" s="35">
        <f t="shared" ca="1" si="57"/>
        <v>-23844.880000000001</v>
      </c>
      <c r="T97" s="35">
        <f t="shared" ca="1" si="58"/>
        <v>-72826.38</v>
      </c>
      <c r="U97" s="36">
        <f t="shared" ca="1" si="59"/>
        <v>-573568.94000000006</v>
      </c>
    </row>
    <row r="98" spans="1:21" outlineLevel="1" x14ac:dyDescent="0.25">
      <c r="C98" s="2" t="s">
        <v>690</v>
      </c>
      <c r="F98" s="34">
        <f t="shared" ref="F98:U98" ca="1" si="62">SUBTOTAL(9,F97:F97)</f>
        <v>-94639.23000000001</v>
      </c>
      <c r="G98" s="35">
        <f t="shared" ca="1" si="62"/>
        <v>-4731.9600000000009</v>
      </c>
      <c r="H98" s="35">
        <f t="shared" ca="1" si="62"/>
        <v>-11721.500000000002</v>
      </c>
      <c r="I98" s="36">
        <f t="shared" ca="1" si="62"/>
        <v>-111092.68999999999</v>
      </c>
      <c r="J98" s="34">
        <f t="shared" ca="1" si="62"/>
        <v>-221612.04000000004</v>
      </c>
      <c r="K98" s="35">
        <f t="shared" ca="1" si="62"/>
        <v>-11080.6</v>
      </c>
      <c r="L98" s="35">
        <f t="shared" ca="1" si="62"/>
        <v>-33038.33</v>
      </c>
      <c r="M98" s="36">
        <f t="shared" ca="1" si="62"/>
        <v>-265730.97000000003</v>
      </c>
      <c r="N98" s="34">
        <f t="shared" ca="1" si="62"/>
        <v>-160646.40999999997</v>
      </c>
      <c r="O98" s="35">
        <f t="shared" ca="1" si="62"/>
        <v>-8032.32</v>
      </c>
      <c r="P98" s="35">
        <f t="shared" ca="1" si="62"/>
        <v>-28066.55</v>
      </c>
      <c r="Q98" s="36">
        <f t="shared" ca="1" si="62"/>
        <v>-196745.28000000003</v>
      </c>
      <c r="R98" s="34">
        <f t="shared" ca="1" si="62"/>
        <v>-476897.68</v>
      </c>
      <c r="S98" s="35">
        <f t="shared" ca="1" si="62"/>
        <v>-23844.880000000001</v>
      </c>
      <c r="T98" s="35">
        <f t="shared" ca="1" si="62"/>
        <v>-72826.38</v>
      </c>
      <c r="U98" s="36">
        <f t="shared" ca="1" si="62"/>
        <v>-573568.94000000006</v>
      </c>
    </row>
    <row r="99" spans="1:21" outlineLevel="2" x14ac:dyDescent="0.25">
      <c r="A99" t="s">
        <v>321</v>
      </c>
      <c r="B99" t="str">
        <f ca="1">VLOOKUP($A99,IndexLookup,2,FALSE)</f>
        <v>DOW</v>
      </c>
      <c r="C99" t="str">
        <f ca="1">VLOOKUP($B99,ParticipantLookup,2,FALSE)</f>
        <v>Dow Chemical Canada ULC</v>
      </c>
      <c r="D99" t="str">
        <f ca="1">VLOOKUP($A99,IndexLookup,3,FALSE)</f>
        <v>DOWGEN15M</v>
      </c>
      <c r="E99" t="str">
        <f ca="1">VLOOKUP($D99,FacilityLookup,2,FALSE)</f>
        <v>Dow Hydrocarbon Industrial Complex</v>
      </c>
      <c r="F99" s="34">
        <f ca="1">IFERROR(VLOOKUP($A99,Lookup2016,53,FALSE),0)</f>
        <v>135881.70000000001</v>
      </c>
      <c r="G99" s="35">
        <f ca="1">IFERROR(VLOOKUP($A99,Lookup2016,54,FALSE),0)</f>
        <v>6794.08</v>
      </c>
      <c r="H99" s="35">
        <f ca="1">IFERROR(VLOOKUP($A99,Lookup2016,55,FALSE),0)</f>
        <v>16907.609999999997</v>
      </c>
      <c r="I99" s="36">
        <f ca="1">IFERROR(VLOOKUP($A99,Lookup2016,56,FALSE),0)</f>
        <v>159583.38999999998</v>
      </c>
      <c r="J99" s="34">
        <f ca="1">IFERROR(VLOOKUP($A99,Lookup2015,53,FALSE),0)</f>
        <v>441538.04000000004</v>
      </c>
      <c r="K99" s="35">
        <f ca="1">IFERROR(VLOOKUP($A99,Lookup2015,54,FALSE),0)</f>
        <v>22076.899999999998</v>
      </c>
      <c r="L99" s="35">
        <f ca="1">IFERROR(VLOOKUP($A99,Lookup2015,55,FALSE),0)</f>
        <v>66046.649999999994</v>
      </c>
      <c r="M99" s="36">
        <f ca="1">IFERROR(VLOOKUP($A99,Lookup2015,56,FALSE),0)</f>
        <v>529661.59</v>
      </c>
      <c r="N99" s="34">
        <f ca="1">IFERROR(VLOOKUP($A99,Lookup2014,53,FALSE),0)</f>
        <v>557998.53</v>
      </c>
      <c r="O99" s="35">
        <f ca="1">IFERROR(VLOOKUP($A99,Lookup2014,54,FALSE),0)</f>
        <v>27899.920000000002</v>
      </c>
      <c r="P99" s="35">
        <f ca="1">IFERROR(VLOOKUP($A99,Lookup2014,55,FALSE),0)</f>
        <v>98474.27</v>
      </c>
      <c r="Q99" s="36">
        <f ca="1">IFERROR(VLOOKUP($A99,Lookup2014,56,FALSE),0)</f>
        <v>684372.72000000009</v>
      </c>
      <c r="R99" s="34">
        <f t="shared" ca="1" si="56"/>
        <v>1135418.27</v>
      </c>
      <c r="S99" s="35">
        <f t="shared" ca="1" si="57"/>
        <v>56770.899999999994</v>
      </c>
      <c r="T99" s="35">
        <f t="shared" ca="1" si="58"/>
        <v>181428.53</v>
      </c>
      <c r="U99" s="36">
        <f t="shared" ca="1" si="59"/>
        <v>1373617.7000000002</v>
      </c>
    </row>
    <row r="100" spans="1:21" outlineLevel="1" x14ac:dyDescent="0.25">
      <c r="C100" s="2" t="s">
        <v>691</v>
      </c>
      <c r="F100" s="34">
        <f t="shared" ref="F100:U100" ca="1" si="63">SUBTOTAL(9,F99:F99)</f>
        <v>135881.70000000001</v>
      </c>
      <c r="G100" s="35">
        <f t="shared" ca="1" si="63"/>
        <v>6794.08</v>
      </c>
      <c r="H100" s="35">
        <f t="shared" ca="1" si="63"/>
        <v>16907.609999999997</v>
      </c>
      <c r="I100" s="36">
        <f t="shared" ca="1" si="63"/>
        <v>159583.38999999998</v>
      </c>
      <c r="J100" s="34">
        <f t="shared" ca="1" si="63"/>
        <v>441538.04000000004</v>
      </c>
      <c r="K100" s="35">
        <f t="shared" ca="1" si="63"/>
        <v>22076.899999999998</v>
      </c>
      <c r="L100" s="35">
        <f t="shared" ca="1" si="63"/>
        <v>66046.649999999994</v>
      </c>
      <c r="M100" s="36">
        <f t="shared" ca="1" si="63"/>
        <v>529661.59</v>
      </c>
      <c r="N100" s="34">
        <f t="shared" ca="1" si="63"/>
        <v>557998.53</v>
      </c>
      <c r="O100" s="35">
        <f t="shared" ca="1" si="63"/>
        <v>27899.920000000002</v>
      </c>
      <c r="P100" s="35">
        <f t="shared" ca="1" si="63"/>
        <v>98474.27</v>
      </c>
      <c r="Q100" s="36">
        <f t="shared" ca="1" si="63"/>
        <v>684372.72000000009</v>
      </c>
      <c r="R100" s="34">
        <f t="shared" ca="1" si="63"/>
        <v>1135418.27</v>
      </c>
      <c r="S100" s="35">
        <f t="shared" ca="1" si="63"/>
        <v>56770.899999999994</v>
      </c>
      <c r="T100" s="35">
        <f t="shared" ca="1" si="63"/>
        <v>181428.53</v>
      </c>
      <c r="U100" s="36">
        <f t="shared" ca="1" si="63"/>
        <v>1373617.7000000002</v>
      </c>
    </row>
    <row r="101" spans="1:21" outlineLevel="2" x14ac:dyDescent="0.25">
      <c r="A101" t="s">
        <v>301</v>
      </c>
      <c r="B101" t="str">
        <f ca="1">VLOOKUP($A101,IndexLookup,2,FALSE)</f>
        <v>BSRW</v>
      </c>
      <c r="C101" t="str">
        <f ca="1">VLOOKUP($B101,ParticipantLookup,2,FALSE)</f>
        <v>EDF EN Canada Development Inc.</v>
      </c>
      <c r="D101" t="str">
        <f ca="1">VLOOKUP($A101,IndexLookup,3,FALSE)</f>
        <v>BSR1</v>
      </c>
      <c r="E101" t="str">
        <f ca="1">VLOOKUP($D101,FacilityLookup,2,FALSE)</f>
        <v>Blackspring Ridge Wind Facility</v>
      </c>
      <c r="F101" s="34">
        <f ca="1">IFERROR(VLOOKUP($A101,Lookup2016,53,FALSE),0)</f>
        <v>113558.54000000001</v>
      </c>
      <c r="G101" s="35">
        <f ca="1">IFERROR(VLOOKUP($A101,Lookup2016,54,FALSE),0)</f>
        <v>5677.93</v>
      </c>
      <c r="H101" s="35">
        <f ca="1">IFERROR(VLOOKUP($A101,Lookup2016,55,FALSE),0)</f>
        <v>14174.880000000001</v>
      </c>
      <c r="I101" s="36">
        <f ca="1">IFERROR(VLOOKUP($A101,Lookup2016,56,FALSE),0)</f>
        <v>133411.35000000003</v>
      </c>
      <c r="J101" s="34">
        <f ca="1">IFERROR(VLOOKUP($A101,Lookup2015,53,FALSE),0)</f>
        <v>-348210.28</v>
      </c>
      <c r="K101" s="35">
        <f ca="1">IFERROR(VLOOKUP($A101,Lookup2015,54,FALSE),0)</f>
        <v>-17410.5</v>
      </c>
      <c r="L101" s="35">
        <f ca="1">IFERROR(VLOOKUP($A101,Lookup2015,55,FALSE),0)</f>
        <v>-51701.07</v>
      </c>
      <c r="M101" s="36">
        <f ca="1">IFERROR(VLOOKUP($A101,Lookup2015,56,FALSE),0)</f>
        <v>-417321.85</v>
      </c>
      <c r="N101" s="34">
        <f ca="1">IFERROR(VLOOKUP($A101,Lookup2014,53,FALSE),0)</f>
        <v>-484997.63</v>
      </c>
      <c r="O101" s="35">
        <f ca="1">IFERROR(VLOOKUP($A101,Lookup2014,54,FALSE),0)</f>
        <v>-24249.870000000003</v>
      </c>
      <c r="P101" s="35">
        <f ca="1">IFERROR(VLOOKUP($A101,Lookup2014,55,FALSE),0)</f>
        <v>-81960</v>
      </c>
      <c r="Q101" s="36">
        <f ca="1">IFERROR(VLOOKUP($A101,Lookup2014,56,FALSE),0)</f>
        <v>-591207.5</v>
      </c>
      <c r="R101" s="34">
        <f t="shared" ca="1" si="56"/>
        <v>-719649.37</v>
      </c>
      <c r="S101" s="35">
        <f t="shared" ca="1" si="57"/>
        <v>-35982.44</v>
      </c>
      <c r="T101" s="35">
        <f t="shared" ca="1" si="58"/>
        <v>-119486.19</v>
      </c>
      <c r="U101" s="36">
        <f t="shared" ca="1" si="59"/>
        <v>-875118</v>
      </c>
    </row>
    <row r="102" spans="1:21" outlineLevel="1" x14ac:dyDescent="0.25">
      <c r="C102" s="2" t="s">
        <v>692</v>
      </c>
      <c r="F102" s="34">
        <f t="shared" ref="F102:U102" ca="1" si="64">SUBTOTAL(9,F101:F101)</f>
        <v>113558.54000000001</v>
      </c>
      <c r="G102" s="35">
        <f t="shared" ca="1" si="64"/>
        <v>5677.93</v>
      </c>
      <c r="H102" s="35">
        <f t="shared" ca="1" si="64"/>
        <v>14174.880000000001</v>
      </c>
      <c r="I102" s="36">
        <f t="shared" ca="1" si="64"/>
        <v>133411.35000000003</v>
      </c>
      <c r="J102" s="34">
        <f t="shared" ca="1" si="64"/>
        <v>-348210.28</v>
      </c>
      <c r="K102" s="35">
        <f t="shared" ca="1" si="64"/>
        <v>-17410.5</v>
      </c>
      <c r="L102" s="35">
        <f t="shared" ca="1" si="64"/>
        <v>-51701.07</v>
      </c>
      <c r="M102" s="36">
        <f t="shared" ca="1" si="64"/>
        <v>-417321.85</v>
      </c>
      <c r="N102" s="34">
        <f t="shared" ca="1" si="64"/>
        <v>-484997.63</v>
      </c>
      <c r="O102" s="35">
        <f t="shared" ca="1" si="64"/>
        <v>-24249.870000000003</v>
      </c>
      <c r="P102" s="35">
        <f t="shared" ca="1" si="64"/>
        <v>-81960</v>
      </c>
      <c r="Q102" s="36">
        <f t="shared" ca="1" si="64"/>
        <v>-591207.5</v>
      </c>
      <c r="R102" s="34">
        <f t="shared" ca="1" si="64"/>
        <v>-719649.37</v>
      </c>
      <c r="S102" s="35">
        <f t="shared" ca="1" si="64"/>
        <v>-35982.44</v>
      </c>
      <c r="T102" s="35">
        <f t="shared" ca="1" si="64"/>
        <v>-119486.19</v>
      </c>
      <c r="U102" s="36">
        <f t="shared" ca="1" si="64"/>
        <v>-875118</v>
      </c>
    </row>
    <row r="103" spans="1:21" outlineLevel="2" x14ac:dyDescent="0.25">
      <c r="A103" t="s">
        <v>458</v>
      </c>
      <c r="B103" t="str">
        <f ca="1">VLOOKUP($A103,IndexLookup,2,FALSE)</f>
        <v>PCES</v>
      </c>
      <c r="C103" t="str">
        <f ca="1">VLOOKUP($B103,ParticipantLookup,2,FALSE)</f>
        <v>EnCana Corporation</v>
      </c>
      <c r="D103" t="str">
        <f ca="1">VLOOKUP($A103,IndexLookup,3,FALSE)</f>
        <v>EC01</v>
      </c>
      <c r="E103" t="str">
        <f ca="1">VLOOKUP($D103,FacilityLookup,2,FALSE)</f>
        <v>Cavalier</v>
      </c>
      <c r="F103" s="34">
        <f ca="1">IFERROR(VLOOKUP($A103,Lookup2016,53,FALSE),0)</f>
        <v>0</v>
      </c>
      <c r="G103" s="35">
        <f ca="1">IFERROR(VLOOKUP($A103,Lookup2016,54,FALSE),0)</f>
        <v>0</v>
      </c>
      <c r="H103" s="35">
        <f ca="1">IFERROR(VLOOKUP($A103,Lookup2016,55,FALSE),0)</f>
        <v>0</v>
      </c>
      <c r="I103" s="36">
        <f ca="1">IFERROR(VLOOKUP($A103,Lookup2016,56,FALSE),0)</f>
        <v>0</v>
      </c>
      <c r="J103" s="34">
        <f ca="1">IFERROR(VLOOKUP($A103,Lookup2015,53,FALSE),0)</f>
        <v>0</v>
      </c>
      <c r="K103" s="35">
        <f ca="1">IFERROR(VLOOKUP($A103,Lookup2015,54,FALSE),0)</f>
        <v>0</v>
      </c>
      <c r="L103" s="35">
        <f ca="1">IFERROR(VLOOKUP($A103,Lookup2015,55,FALSE),0)</f>
        <v>0</v>
      </c>
      <c r="M103" s="36">
        <f ca="1">IFERROR(VLOOKUP($A103,Lookup2015,56,FALSE),0)</f>
        <v>0</v>
      </c>
      <c r="N103" s="34">
        <f ca="1">IFERROR(VLOOKUP($A103,Lookup2014,53,FALSE),0)</f>
        <v>-1793145.1600000001</v>
      </c>
      <c r="O103" s="35">
        <f ca="1">IFERROR(VLOOKUP($A103,Lookup2014,54,FALSE),0)</f>
        <v>-89657.26</v>
      </c>
      <c r="P103" s="35">
        <f ca="1">IFERROR(VLOOKUP($A103,Lookup2014,55,FALSE),0)</f>
        <v>-318373.58</v>
      </c>
      <c r="Q103" s="36">
        <f ca="1">IFERROR(VLOOKUP($A103,Lookup2014,56,FALSE),0)</f>
        <v>-2201176</v>
      </c>
      <c r="R103" s="34">
        <f t="shared" ca="1" si="56"/>
        <v>-1793145.1600000001</v>
      </c>
      <c r="S103" s="35">
        <f t="shared" ca="1" si="57"/>
        <v>-89657.26</v>
      </c>
      <c r="T103" s="35">
        <f t="shared" ca="1" si="58"/>
        <v>-318373.58</v>
      </c>
      <c r="U103" s="36">
        <f t="shared" ca="1" si="59"/>
        <v>-2201176</v>
      </c>
    </row>
    <row r="104" spans="1:21" outlineLevel="1" x14ac:dyDescent="0.25">
      <c r="C104" s="2" t="s">
        <v>693</v>
      </c>
      <c r="F104" s="34">
        <f t="shared" ref="F104:U104" ca="1" si="65">SUBTOTAL(9,F103:F103)</f>
        <v>0</v>
      </c>
      <c r="G104" s="35">
        <f t="shared" ca="1" si="65"/>
        <v>0</v>
      </c>
      <c r="H104" s="35">
        <f t="shared" ca="1" si="65"/>
        <v>0</v>
      </c>
      <c r="I104" s="36">
        <f t="shared" ca="1" si="65"/>
        <v>0</v>
      </c>
      <c r="J104" s="34">
        <f t="shared" ca="1" si="65"/>
        <v>0</v>
      </c>
      <c r="K104" s="35">
        <f t="shared" ca="1" si="65"/>
        <v>0</v>
      </c>
      <c r="L104" s="35">
        <f t="shared" ca="1" si="65"/>
        <v>0</v>
      </c>
      <c r="M104" s="36">
        <f t="shared" ca="1" si="65"/>
        <v>0</v>
      </c>
      <c r="N104" s="34">
        <f t="shared" ca="1" si="65"/>
        <v>-1793145.1600000001</v>
      </c>
      <c r="O104" s="35">
        <f t="shared" ca="1" si="65"/>
        <v>-89657.26</v>
      </c>
      <c r="P104" s="35">
        <f t="shared" ca="1" si="65"/>
        <v>-318373.58</v>
      </c>
      <c r="Q104" s="36">
        <f t="shared" ca="1" si="65"/>
        <v>-2201176</v>
      </c>
      <c r="R104" s="34">
        <f t="shared" ca="1" si="65"/>
        <v>-1793145.1600000001</v>
      </c>
      <c r="S104" s="35">
        <f t="shared" ca="1" si="65"/>
        <v>-89657.26</v>
      </c>
      <c r="T104" s="35">
        <f t="shared" ca="1" si="65"/>
        <v>-318373.58</v>
      </c>
      <c r="U104" s="36">
        <f t="shared" ca="1" si="65"/>
        <v>-2201176</v>
      </c>
    </row>
    <row r="105" spans="1:21" outlineLevel="2" x14ac:dyDescent="0.25">
      <c r="A105" t="s">
        <v>310</v>
      </c>
      <c r="B105" t="str">
        <f ca="1">VLOOKUP($A105,IndexLookup,2,FALSE)</f>
        <v>CRR</v>
      </c>
      <c r="C105" t="str">
        <f ca="1">VLOOKUP($B105,ParticipantLookup,2,FALSE)</f>
        <v>Enel Alberta Wind Inc.</v>
      </c>
      <c r="D105" t="str">
        <f ca="1">VLOOKUP($A105,IndexLookup,3,FALSE)</f>
        <v>CRR1</v>
      </c>
      <c r="E105" t="str">
        <f ca="1">VLOOKUP($D105,FacilityLookup,2,FALSE)</f>
        <v>Castle Rock Ridge Wind Facility</v>
      </c>
      <c r="F105" s="34">
        <f ca="1">IFERROR(VLOOKUP($A105,Lookup2016,53,FALSE),0)</f>
        <v>46944.430000000008</v>
      </c>
      <c r="G105" s="35">
        <f ca="1">IFERROR(VLOOKUP($A105,Lookup2016,54,FALSE),0)</f>
        <v>2347.2200000000003</v>
      </c>
      <c r="H105" s="35">
        <f ca="1">IFERROR(VLOOKUP($A105,Lookup2016,55,FALSE),0)</f>
        <v>5893.79</v>
      </c>
      <c r="I105" s="36">
        <f ca="1">IFERROR(VLOOKUP($A105,Lookup2016,56,FALSE),0)</f>
        <v>55185.440000000002</v>
      </c>
      <c r="J105" s="34">
        <f ca="1">IFERROR(VLOOKUP($A105,Lookup2015,53,FALSE),0)</f>
        <v>14279.110000000008</v>
      </c>
      <c r="K105" s="35">
        <f ca="1">IFERROR(VLOOKUP($A105,Lookup2015,54,FALSE),0)</f>
        <v>713.97</v>
      </c>
      <c r="L105" s="35">
        <f ca="1">IFERROR(VLOOKUP($A105,Lookup2015,55,FALSE),0)</f>
        <v>2118.3099999999995</v>
      </c>
      <c r="M105" s="36">
        <f ca="1">IFERROR(VLOOKUP($A105,Lookup2015,56,FALSE),0)</f>
        <v>17111.390000000007</v>
      </c>
      <c r="N105" s="34">
        <f ca="1">IFERROR(VLOOKUP($A105,Lookup2014,53,FALSE),0)</f>
        <v>-27460.569999999992</v>
      </c>
      <c r="O105" s="35">
        <f ca="1">IFERROR(VLOOKUP($A105,Lookup2014,54,FALSE),0)</f>
        <v>-1373.04</v>
      </c>
      <c r="P105" s="35">
        <f ca="1">IFERROR(VLOOKUP($A105,Lookup2014,55,FALSE),0)</f>
        <v>-4627.66</v>
      </c>
      <c r="Q105" s="36">
        <f ca="1">IFERROR(VLOOKUP($A105,Lookup2014,56,FALSE),0)</f>
        <v>-33461.269999999997</v>
      </c>
      <c r="R105" s="34">
        <f t="shared" ca="1" si="56"/>
        <v>33762.970000000023</v>
      </c>
      <c r="S105" s="35">
        <f t="shared" ca="1" si="57"/>
        <v>1688.1500000000005</v>
      </c>
      <c r="T105" s="35">
        <f t="shared" ca="1" si="58"/>
        <v>3384.4399999999996</v>
      </c>
      <c r="U105" s="36">
        <f t="shared" ca="1" si="59"/>
        <v>38835.560000000019</v>
      </c>
    </row>
    <row r="106" spans="1:21" outlineLevel="1" x14ac:dyDescent="0.25">
      <c r="C106" s="2" t="s">
        <v>694</v>
      </c>
      <c r="F106" s="34">
        <f t="shared" ref="F106:U106" ca="1" si="66">SUBTOTAL(9,F105:F105)</f>
        <v>46944.430000000008</v>
      </c>
      <c r="G106" s="35">
        <f t="shared" ca="1" si="66"/>
        <v>2347.2200000000003</v>
      </c>
      <c r="H106" s="35">
        <f t="shared" ca="1" si="66"/>
        <v>5893.79</v>
      </c>
      <c r="I106" s="36">
        <f t="shared" ca="1" si="66"/>
        <v>55185.440000000002</v>
      </c>
      <c r="J106" s="34">
        <f t="shared" ca="1" si="66"/>
        <v>14279.110000000008</v>
      </c>
      <c r="K106" s="35">
        <f t="shared" ca="1" si="66"/>
        <v>713.97</v>
      </c>
      <c r="L106" s="35">
        <f t="shared" ca="1" si="66"/>
        <v>2118.3099999999995</v>
      </c>
      <c r="M106" s="36">
        <f t="shared" ca="1" si="66"/>
        <v>17111.390000000007</v>
      </c>
      <c r="N106" s="34">
        <f t="shared" ca="1" si="66"/>
        <v>-27460.569999999992</v>
      </c>
      <c r="O106" s="35">
        <f t="shared" ca="1" si="66"/>
        <v>-1373.04</v>
      </c>
      <c r="P106" s="35">
        <f t="shared" ca="1" si="66"/>
        <v>-4627.66</v>
      </c>
      <c r="Q106" s="36">
        <f t="shared" ca="1" si="66"/>
        <v>-33461.269999999997</v>
      </c>
      <c r="R106" s="34">
        <f t="shared" ca="1" si="66"/>
        <v>33762.970000000023</v>
      </c>
      <c r="S106" s="35">
        <f t="shared" ca="1" si="66"/>
        <v>1688.1500000000005</v>
      </c>
      <c r="T106" s="35">
        <f t="shared" ca="1" si="66"/>
        <v>3384.4399999999996</v>
      </c>
      <c r="U106" s="36">
        <f t="shared" ca="1" si="66"/>
        <v>38835.560000000019</v>
      </c>
    </row>
    <row r="107" spans="1:21" outlineLevel="2" x14ac:dyDescent="0.25">
      <c r="A107" t="s">
        <v>324</v>
      </c>
      <c r="B107" t="str">
        <f ca="1">VLOOKUP($A107,IndexLookup,2,FALSE)</f>
        <v>ENCV</v>
      </c>
      <c r="C107" t="str">
        <f ca="1">VLOOKUP($B107,ParticipantLookup,2,FALSE)</f>
        <v>ENMAX Cavalier LP</v>
      </c>
      <c r="D107" t="str">
        <f ca="1">VLOOKUP($A107,IndexLookup,3,FALSE)</f>
        <v>EC01</v>
      </c>
      <c r="E107" t="str">
        <f ca="1">VLOOKUP($D107,FacilityLookup,2,FALSE)</f>
        <v>Cavalier</v>
      </c>
      <c r="F107" s="34">
        <f ca="1">IFERROR(VLOOKUP($A107,Lookup2016,53,FALSE),0)</f>
        <v>-11343.880000000005</v>
      </c>
      <c r="G107" s="35">
        <f ca="1">IFERROR(VLOOKUP($A107,Lookup2016,54,FALSE),0)</f>
        <v>-567.20000000000005</v>
      </c>
      <c r="H107" s="35">
        <f ca="1">IFERROR(VLOOKUP($A107,Lookup2016,55,FALSE),0)</f>
        <v>-1371.11</v>
      </c>
      <c r="I107" s="36">
        <f ca="1">IFERROR(VLOOKUP($A107,Lookup2016,56,FALSE),0)</f>
        <v>-13282.190000000006</v>
      </c>
      <c r="J107" s="34">
        <f ca="1">IFERROR(VLOOKUP($A107,Lookup2015,53,FALSE),0)</f>
        <v>-629197.09999999986</v>
      </c>
      <c r="K107" s="35">
        <f ca="1">IFERROR(VLOOKUP($A107,Lookup2015,54,FALSE),0)</f>
        <v>-31459.85</v>
      </c>
      <c r="L107" s="35">
        <f ca="1">IFERROR(VLOOKUP($A107,Lookup2015,55,FALSE),0)</f>
        <v>-94294.680000000008</v>
      </c>
      <c r="M107" s="36">
        <f ca="1">IFERROR(VLOOKUP($A107,Lookup2015,56,FALSE),0)</f>
        <v>-754951.63000000012</v>
      </c>
      <c r="N107" s="34">
        <f ca="1">IFERROR(VLOOKUP($A107,Lookup2014,53,FALSE),0)</f>
        <v>-291339.29999999993</v>
      </c>
      <c r="O107" s="35">
        <f ca="1">IFERROR(VLOOKUP($A107,Lookup2014,54,FALSE),0)</f>
        <v>-14566.970000000001</v>
      </c>
      <c r="P107" s="35">
        <f ca="1">IFERROR(VLOOKUP($A107,Lookup2014,55,FALSE),0)</f>
        <v>-47679.61</v>
      </c>
      <c r="Q107" s="36">
        <f ca="1">IFERROR(VLOOKUP($A107,Lookup2014,56,FALSE),0)</f>
        <v>-353585.88</v>
      </c>
      <c r="R107" s="34">
        <f t="shared" ca="1" si="56"/>
        <v>-931880.2799999998</v>
      </c>
      <c r="S107" s="35">
        <f t="shared" ca="1" si="57"/>
        <v>-46594.020000000004</v>
      </c>
      <c r="T107" s="35">
        <f t="shared" ca="1" si="58"/>
        <v>-143345.40000000002</v>
      </c>
      <c r="U107" s="36">
        <f t="shared" ca="1" si="59"/>
        <v>-1121819.7000000002</v>
      </c>
    </row>
    <row r="108" spans="1:21" outlineLevel="1" x14ac:dyDescent="0.25">
      <c r="C108" s="2" t="s">
        <v>695</v>
      </c>
      <c r="F108" s="34">
        <f t="shared" ref="F108:U108" ca="1" si="67">SUBTOTAL(9,F107:F107)</f>
        <v>-11343.880000000005</v>
      </c>
      <c r="G108" s="35">
        <f t="shared" ca="1" si="67"/>
        <v>-567.20000000000005</v>
      </c>
      <c r="H108" s="35">
        <f t="shared" ca="1" si="67"/>
        <v>-1371.11</v>
      </c>
      <c r="I108" s="36">
        <f t="shared" ca="1" si="67"/>
        <v>-13282.190000000006</v>
      </c>
      <c r="J108" s="34">
        <f t="shared" ca="1" si="67"/>
        <v>-629197.09999999986</v>
      </c>
      <c r="K108" s="35">
        <f t="shared" ca="1" si="67"/>
        <v>-31459.85</v>
      </c>
      <c r="L108" s="35">
        <f t="shared" ca="1" si="67"/>
        <v>-94294.680000000008</v>
      </c>
      <c r="M108" s="36">
        <f t="shared" ca="1" si="67"/>
        <v>-754951.63000000012</v>
      </c>
      <c r="N108" s="34">
        <f t="shared" ca="1" si="67"/>
        <v>-291339.29999999993</v>
      </c>
      <c r="O108" s="35">
        <f t="shared" ca="1" si="67"/>
        <v>-14566.970000000001</v>
      </c>
      <c r="P108" s="35">
        <f t="shared" ca="1" si="67"/>
        <v>-47679.61</v>
      </c>
      <c r="Q108" s="36">
        <f t="shared" ca="1" si="67"/>
        <v>-353585.88</v>
      </c>
      <c r="R108" s="34">
        <f t="shared" ca="1" si="67"/>
        <v>-931880.2799999998</v>
      </c>
      <c r="S108" s="35">
        <f t="shared" ca="1" si="67"/>
        <v>-46594.020000000004</v>
      </c>
      <c r="T108" s="35">
        <f t="shared" ca="1" si="67"/>
        <v>-143345.40000000002</v>
      </c>
      <c r="U108" s="36">
        <f t="shared" ca="1" si="67"/>
        <v>-1121819.7000000002</v>
      </c>
    </row>
    <row r="109" spans="1:21" outlineLevel="2" x14ac:dyDescent="0.25">
      <c r="A109" t="s">
        <v>287</v>
      </c>
      <c r="B109" t="str">
        <f ca="1">VLOOKUP($A109,IndexLookup,2,FALSE)</f>
        <v>EEC</v>
      </c>
      <c r="C109" t="str">
        <f ca="1">VLOOKUP($B109,ParticipantLookup,2,FALSE)</f>
        <v>ENMAX Energy Corporation</v>
      </c>
      <c r="D109" t="str">
        <f ca="1">VLOOKUP($A109,IndexLookup,3,FALSE)</f>
        <v>AKE1</v>
      </c>
      <c r="E109" t="str">
        <f ca="1">VLOOKUP($D109,FacilityLookup,2,FALSE)</f>
        <v>McBride Lake Wind Facility</v>
      </c>
      <c r="F109" s="34">
        <f ca="1">IFERROR(VLOOKUP($A109,Lookup2016,53,FALSE),0)</f>
        <v>47470.73000000001</v>
      </c>
      <c r="G109" s="35">
        <f ca="1">IFERROR(VLOOKUP($A109,Lookup2016,54,FALSE),0)</f>
        <v>2373.5500000000002</v>
      </c>
      <c r="H109" s="35">
        <f ca="1">IFERROR(VLOOKUP($A109,Lookup2016,55,FALSE),0)</f>
        <v>5968.0999999999995</v>
      </c>
      <c r="I109" s="36">
        <f ca="1">IFERROR(VLOOKUP($A109,Lookup2016,56,FALSE),0)</f>
        <v>55812.380000000005</v>
      </c>
      <c r="J109" s="34">
        <f ca="1">IFERROR(VLOOKUP($A109,Lookup2015,53,FALSE),0)</f>
        <v>3168.630000000001</v>
      </c>
      <c r="K109" s="35">
        <f ca="1">IFERROR(VLOOKUP($A109,Lookup2015,54,FALSE),0)</f>
        <v>158.43</v>
      </c>
      <c r="L109" s="35">
        <f ca="1">IFERROR(VLOOKUP($A109,Lookup2015,55,FALSE),0)</f>
        <v>465.53</v>
      </c>
      <c r="M109" s="36">
        <f ca="1">IFERROR(VLOOKUP($A109,Lookup2015,56,FALSE),0)</f>
        <v>3792.5900000000015</v>
      </c>
      <c r="N109" s="34">
        <f ca="1">IFERROR(VLOOKUP($A109,Lookup2014,53,FALSE),0)</f>
        <v>-32903.51</v>
      </c>
      <c r="O109" s="35">
        <f ca="1">IFERROR(VLOOKUP($A109,Lookup2014,54,FALSE),0)</f>
        <v>-1645.19</v>
      </c>
      <c r="P109" s="35">
        <f ca="1">IFERROR(VLOOKUP($A109,Lookup2014,55,FALSE),0)</f>
        <v>-5608.1399999999994</v>
      </c>
      <c r="Q109" s="36">
        <f ca="1">IFERROR(VLOOKUP($A109,Lookup2014,56,FALSE),0)</f>
        <v>-40156.840000000004</v>
      </c>
      <c r="R109" s="34">
        <f t="shared" ca="1" si="56"/>
        <v>17735.850000000013</v>
      </c>
      <c r="S109" s="35">
        <f t="shared" ca="1" si="57"/>
        <v>886.79</v>
      </c>
      <c r="T109" s="35">
        <f t="shared" ca="1" si="58"/>
        <v>825.48999999999978</v>
      </c>
      <c r="U109" s="36">
        <f t="shared" ca="1" si="59"/>
        <v>19448.130000000005</v>
      </c>
    </row>
    <row r="110" spans="1:21" outlineLevel="2" x14ac:dyDescent="0.25">
      <c r="A110" t="s">
        <v>356</v>
      </c>
      <c r="B110" t="str">
        <f ca="1">VLOOKUP($A110,IndexLookup,2,FALSE)</f>
        <v>EEC</v>
      </c>
      <c r="C110" t="str">
        <f ca="1">VLOOKUP($B110,ParticipantLookup,2,FALSE)</f>
        <v>ENMAX Energy Corporation</v>
      </c>
      <c r="D110" t="str">
        <f ca="1">VLOOKUP($A110,IndexLookup,3,FALSE)</f>
        <v>KH1</v>
      </c>
      <c r="E110" t="str">
        <f ca="1">VLOOKUP($D110,FacilityLookup,2,FALSE)</f>
        <v>Keephills #1</v>
      </c>
      <c r="F110" s="34">
        <f ca="1">IFERROR(VLOOKUP($A110,Lookup2016,53,FALSE),0)</f>
        <v>736023.28999999992</v>
      </c>
      <c r="G110" s="35">
        <f ca="1">IFERROR(VLOOKUP($A110,Lookup2016,54,FALSE),0)</f>
        <v>36801.160000000003</v>
      </c>
      <c r="H110" s="35">
        <f ca="1">IFERROR(VLOOKUP($A110,Lookup2016,55,FALSE),0)</f>
        <v>92231.98000000001</v>
      </c>
      <c r="I110" s="36">
        <f ca="1">IFERROR(VLOOKUP($A110,Lookup2016,56,FALSE),0)</f>
        <v>865056.42999999993</v>
      </c>
      <c r="J110" s="34">
        <f ca="1">IFERROR(VLOOKUP($A110,Lookup2015,53,FALSE),0)</f>
        <v>2587171.52</v>
      </c>
      <c r="K110" s="35">
        <f ca="1">IFERROR(VLOOKUP($A110,Lookup2015,54,FALSE),0)</f>
        <v>129358.59</v>
      </c>
      <c r="L110" s="35">
        <f ca="1">IFERROR(VLOOKUP($A110,Lookup2015,55,FALSE),0)</f>
        <v>382870.73</v>
      </c>
      <c r="M110" s="36">
        <f ca="1">IFERROR(VLOOKUP($A110,Lookup2015,56,FALSE),0)</f>
        <v>3099400.84</v>
      </c>
      <c r="N110" s="34">
        <f ca="1">IFERROR(VLOOKUP($A110,Lookup2014,53,FALSE),0)</f>
        <v>2697836.76</v>
      </c>
      <c r="O110" s="35">
        <f ca="1">IFERROR(VLOOKUP($A110,Lookup2014,54,FALSE),0)</f>
        <v>134891.84</v>
      </c>
      <c r="P110" s="35">
        <f ca="1">IFERROR(VLOOKUP($A110,Lookup2014,55,FALSE),0)</f>
        <v>478144.05</v>
      </c>
      <c r="Q110" s="36">
        <f ca="1">IFERROR(VLOOKUP($A110,Lookup2014,56,FALSE),0)</f>
        <v>3310872.6500000004</v>
      </c>
      <c r="R110" s="34">
        <f t="shared" ca="1" si="56"/>
        <v>6021031.5700000003</v>
      </c>
      <c r="S110" s="35">
        <f t="shared" ca="1" si="57"/>
        <v>301051.58999999997</v>
      </c>
      <c r="T110" s="35">
        <f t="shared" ca="1" si="58"/>
        <v>953246.76</v>
      </c>
      <c r="U110" s="36">
        <f t="shared" ca="1" si="59"/>
        <v>7275329.9199999999</v>
      </c>
    </row>
    <row r="111" spans="1:21" outlineLevel="2" x14ac:dyDescent="0.25">
      <c r="A111" t="s">
        <v>357</v>
      </c>
      <c r="B111" t="str">
        <f ca="1">VLOOKUP($A111,IndexLookup,2,FALSE)</f>
        <v>EEC</v>
      </c>
      <c r="C111" t="str">
        <f ca="1">VLOOKUP($B111,ParticipantLookup,2,FALSE)</f>
        <v>ENMAX Energy Corporation</v>
      </c>
      <c r="D111" t="str">
        <f ca="1">VLOOKUP($A111,IndexLookup,3,FALSE)</f>
        <v>KH2</v>
      </c>
      <c r="E111" t="str">
        <f ca="1">VLOOKUP($D111,FacilityLookup,2,FALSE)</f>
        <v>Keephills #2</v>
      </c>
      <c r="F111" s="34">
        <f ca="1">IFERROR(VLOOKUP($A111,Lookup2016,53,FALSE),0)</f>
        <v>744805.73</v>
      </c>
      <c r="G111" s="35">
        <f ca="1">IFERROR(VLOOKUP($A111,Lookup2016,54,FALSE),0)</f>
        <v>37240.290000000008</v>
      </c>
      <c r="H111" s="35">
        <f ca="1">IFERROR(VLOOKUP($A111,Lookup2016,55,FALSE),0)</f>
        <v>93269.119999999995</v>
      </c>
      <c r="I111" s="36">
        <f ca="1">IFERROR(VLOOKUP($A111,Lookup2016,56,FALSE),0)</f>
        <v>875315.1399999999</v>
      </c>
      <c r="J111" s="34">
        <f ca="1">IFERROR(VLOOKUP($A111,Lookup2015,53,FALSE),0)</f>
        <v>2504035.6500000008</v>
      </c>
      <c r="K111" s="35">
        <f ca="1">IFERROR(VLOOKUP($A111,Lookup2015,54,FALSE),0)</f>
        <v>125201.79</v>
      </c>
      <c r="L111" s="35">
        <f ca="1">IFERROR(VLOOKUP($A111,Lookup2015,55,FALSE),0)</f>
        <v>372017.12</v>
      </c>
      <c r="M111" s="36">
        <f ca="1">IFERROR(VLOOKUP($A111,Lookup2015,56,FALSE),0)</f>
        <v>3001254.56</v>
      </c>
      <c r="N111" s="34">
        <f ca="1">IFERROR(VLOOKUP($A111,Lookup2014,53,FALSE),0)</f>
        <v>2221966.9900000002</v>
      </c>
      <c r="O111" s="35">
        <f ca="1">IFERROR(VLOOKUP($A111,Lookup2014,54,FALSE),0)</f>
        <v>111098.36000000002</v>
      </c>
      <c r="P111" s="35">
        <f ca="1">IFERROR(VLOOKUP($A111,Lookup2014,55,FALSE),0)</f>
        <v>388620.04000000004</v>
      </c>
      <c r="Q111" s="36">
        <f ca="1">IFERROR(VLOOKUP($A111,Lookup2014,56,FALSE),0)</f>
        <v>2721685.39</v>
      </c>
      <c r="R111" s="34">
        <f t="shared" ca="1" si="56"/>
        <v>5470808.370000001</v>
      </c>
      <c r="S111" s="35">
        <f t="shared" ca="1" si="57"/>
        <v>273540.44000000006</v>
      </c>
      <c r="T111" s="35">
        <f t="shared" ca="1" si="58"/>
        <v>853906.28</v>
      </c>
      <c r="U111" s="36">
        <f t="shared" ca="1" si="59"/>
        <v>6598255.0899999999</v>
      </c>
    </row>
    <row r="112" spans="1:21" outlineLevel="2" x14ac:dyDescent="0.25">
      <c r="A112" t="s">
        <v>421</v>
      </c>
      <c r="B112" t="str">
        <f ca="1">VLOOKUP($A112,IndexLookup,2,FALSE)</f>
        <v>EEC</v>
      </c>
      <c r="C112" t="str">
        <f ca="1">VLOOKUP($B112,ParticipantLookup,2,FALSE)</f>
        <v>ENMAX Energy Corporation</v>
      </c>
      <c r="D112" t="str">
        <f ca="1">VLOOKUP($A112,IndexLookup,3,FALSE)</f>
        <v>TAB1</v>
      </c>
      <c r="E112" t="str">
        <f ca="1">VLOOKUP($D112,FacilityLookup,2,FALSE)</f>
        <v>Taber Wind Facility</v>
      </c>
      <c r="F112" s="34">
        <f ca="1">IFERROR(VLOOKUP($A112,Lookup2016,53,FALSE),0)</f>
        <v>-9405.1600000000017</v>
      </c>
      <c r="G112" s="35">
        <f ca="1">IFERROR(VLOOKUP($A112,Lookup2016,54,FALSE),0)</f>
        <v>-470.28000000000003</v>
      </c>
      <c r="H112" s="35">
        <f ca="1">IFERROR(VLOOKUP($A112,Lookup2016,55,FALSE),0)</f>
        <v>-1148.95</v>
      </c>
      <c r="I112" s="36">
        <f ca="1">IFERROR(VLOOKUP($A112,Lookup2016,56,FALSE),0)</f>
        <v>-11024.39</v>
      </c>
      <c r="J112" s="34">
        <f ca="1">IFERROR(VLOOKUP($A112,Lookup2015,53,FALSE),0)</f>
        <v>-112598.51000000001</v>
      </c>
      <c r="K112" s="35">
        <f ca="1">IFERROR(VLOOKUP($A112,Lookup2015,54,FALSE),0)</f>
        <v>-5629.92</v>
      </c>
      <c r="L112" s="35">
        <f ca="1">IFERROR(VLOOKUP($A112,Lookup2015,55,FALSE),0)</f>
        <v>-16759.149999999998</v>
      </c>
      <c r="M112" s="36">
        <f ca="1">IFERROR(VLOOKUP($A112,Lookup2015,56,FALSE),0)</f>
        <v>-134987.58000000002</v>
      </c>
      <c r="N112" s="34">
        <f ca="1">IFERROR(VLOOKUP($A112,Lookup2014,53,FALSE),0)</f>
        <v>-255922.56000000003</v>
      </c>
      <c r="O112" s="35">
        <f ca="1">IFERROR(VLOOKUP($A112,Lookup2014,54,FALSE),0)</f>
        <v>-12796.130000000001</v>
      </c>
      <c r="P112" s="35">
        <f ca="1">IFERROR(VLOOKUP($A112,Lookup2014,55,FALSE),0)</f>
        <v>-44608.53</v>
      </c>
      <c r="Q112" s="36">
        <f ca="1">IFERROR(VLOOKUP($A112,Lookup2014,56,FALSE),0)</f>
        <v>-313327.22000000003</v>
      </c>
      <c r="R112" s="34">
        <f t="shared" ca="1" si="56"/>
        <v>-377926.23000000004</v>
      </c>
      <c r="S112" s="35">
        <f t="shared" ca="1" si="57"/>
        <v>-18896.330000000002</v>
      </c>
      <c r="T112" s="35">
        <f t="shared" ca="1" si="58"/>
        <v>-62516.63</v>
      </c>
      <c r="U112" s="36">
        <f t="shared" ca="1" si="59"/>
        <v>-459339.19000000006</v>
      </c>
    </row>
    <row r="113" spans="1:21" outlineLevel="1" x14ac:dyDescent="0.25">
      <c r="C113" s="2" t="s">
        <v>696</v>
      </c>
      <c r="F113" s="34">
        <f t="shared" ref="F113:U113" ca="1" si="68">SUBTOTAL(9,F109:F112)</f>
        <v>1518894.59</v>
      </c>
      <c r="G113" s="35">
        <f t="shared" ca="1" si="68"/>
        <v>75944.720000000016</v>
      </c>
      <c r="H113" s="35">
        <f t="shared" ca="1" si="68"/>
        <v>190320.25</v>
      </c>
      <c r="I113" s="36">
        <f t="shared" ca="1" si="68"/>
        <v>1785159.5599999998</v>
      </c>
      <c r="J113" s="34">
        <f t="shared" ca="1" si="68"/>
        <v>4981777.290000001</v>
      </c>
      <c r="K113" s="35">
        <f t="shared" ca="1" si="68"/>
        <v>249088.88999999998</v>
      </c>
      <c r="L113" s="35">
        <f t="shared" ca="1" si="68"/>
        <v>738594.23</v>
      </c>
      <c r="M113" s="36">
        <f t="shared" ca="1" si="68"/>
        <v>5969460.4100000001</v>
      </c>
      <c r="N113" s="34">
        <f t="shared" ca="1" si="68"/>
        <v>4630977.6800000006</v>
      </c>
      <c r="O113" s="35">
        <f t="shared" ca="1" si="68"/>
        <v>231548.88</v>
      </c>
      <c r="P113" s="35">
        <f t="shared" ca="1" si="68"/>
        <v>816547.41999999993</v>
      </c>
      <c r="Q113" s="36">
        <f t="shared" ca="1" si="68"/>
        <v>5679073.9800000014</v>
      </c>
      <c r="R113" s="34">
        <f t="shared" ca="1" si="68"/>
        <v>11131649.560000001</v>
      </c>
      <c r="S113" s="35">
        <f t="shared" ca="1" si="68"/>
        <v>556582.49000000011</v>
      </c>
      <c r="T113" s="35">
        <f t="shared" ca="1" si="68"/>
        <v>1745461.9000000001</v>
      </c>
      <c r="U113" s="36">
        <f t="shared" ca="1" si="68"/>
        <v>13433693.950000001</v>
      </c>
    </row>
    <row r="114" spans="1:21" outlineLevel="2" x14ac:dyDescent="0.25">
      <c r="A114" t="s">
        <v>330</v>
      </c>
      <c r="B114" t="str">
        <f ca="1">VLOOKUP($A114,IndexLookup,2,FALSE)</f>
        <v>EEMI</v>
      </c>
      <c r="C114" t="str">
        <f ca="1">VLOOKUP($B114,ParticipantLookup,2,FALSE)</f>
        <v>ENMAX Energy Marketing Inc.</v>
      </c>
      <c r="D114" t="str">
        <f ca="1">VLOOKUP($A114,IndexLookup,3,FALSE)</f>
        <v>BCHEXP</v>
      </c>
      <c r="E114" t="str">
        <f ca="1">VLOOKUP($D114,FacilityLookup,2,FALSE)</f>
        <v>Alberta-BC Intertie - Export</v>
      </c>
      <c r="F114" s="34">
        <f ca="1">IFERROR(VLOOKUP($A114,Lookup2016,53,FALSE),0)</f>
        <v>58.49999999999995</v>
      </c>
      <c r="G114" s="35">
        <f ca="1">IFERROR(VLOOKUP($A114,Lookup2016,54,FALSE),0)</f>
        <v>2.93</v>
      </c>
      <c r="H114" s="35">
        <f ca="1">IFERROR(VLOOKUP($A114,Lookup2016,55,FALSE),0)</f>
        <v>7.46</v>
      </c>
      <c r="I114" s="36">
        <f ca="1">IFERROR(VLOOKUP($A114,Lookup2016,56,FALSE),0)</f>
        <v>68.889999999999944</v>
      </c>
      <c r="J114" s="34">
        <f ca="1">IFERROR(VLOOKUP($A114,Lookup2015,53,FALSE),0)</f>
        <v>206.31999999999996</v>
      </c>
      <c r="K114" s="35">
        <f ca="1">IFERROR(VLOOKUP($A114,Lookup2015,54,FALSE),0)</f>
        <v>10.31</v>
      </c>
      <c r="L114" s="35">
        <f ca="1">IFERROR(VLOOKUP($A114,Lookup2015,55,FALSE),0)</f>
        <v>29.14</v>
      </c>
      <c r="M114" s="36">
        <f ca="1">IFERROR(VLOOKUP($A114,Lookup2015,56,FALSE),0)</f>
        <v>245.76999999999995</v>
      </c>
      <c r="N114" s="34">
        <f ca="1">IFERROR(VLOOKUP($A114,Lookup2014,53,FALSE),0)</f>
        <v>96.380000000000038</v>
      </c>
      <c r="O114" s="35">
        <f ca="1">IFERROR(VLOOKUP($A114,Lookup2014,54,FALSE),0)</f>
        <v>4.82</v>
      </c>
      <c r="P114" s="35">
        <f ca="1">IFERROR(VLOOKUP($A114,Lookup2014,55,FALSE),0)</f>
        <v>17.97</v>
      </c>
      <c r="Q114" s="36">
        <f ca="1">IFERROR(VLOOKUP($A114,Lookup2014,56,FALSE),0)</f>
        <v>119.17000000000004</v>
      </c>
      <c r="R114" s="34">
        <f t="shared" ca="1" si="56"/>
        <v>361.2</v>
      </c>
      <c r="S114" s="35">
        <f t="shared" ca="1" si="57"/>
        <v>18.060000000000002</v>
      </c>
      <c r="T114" s="35">
        <f t="shared" ca="1" si="58"/>
        <v>54.57</v>
      </c>
      <c r="U114" s="36">
        <f t="shared" ca="1" si="59"/>
        <v>433.82999999999993</v>
      </c>
    </row>
    <row r="115" spans="1:21" outlineLevel="2" x14ac:dyDescent="0.25">
      <c r="A115" t="s">
        <v>329</v>
      </c>
      <c r="B115" t="str">
        <f ca="1">VLOOKUP($A115,IndexLookup,2,FALSE)</f>
        <v>EEMI</v>
      </c>
      <c r="C115" t="str">
        <f ca="1">VLOOKUP($B115,ParticipantLookup,2,FALSE)</f>
        <v>ENMAX Energy Marketing Inc.</v>
      </c>
      <c r="D115" t="str">
        <f ca="1">VLOOKUP($A115,IndexLookup,3,FALSE)</f>
        <v>BCHIMP</v>
      </c>
      <c r="E115" t="str">
        <f ca="1">VLOOKUP($D115,FacilityLookup,2,FALSE)</f>
        <v>Alberta-BC Intertie - Import</v>
      </c>
      <c r="F115" s="34">
        <f ca="1">IFERROR(VLOOKUP($A115,Lookup2016,53,FALSE),0)</f>
        <v>443.75999999999988</v>
      </c>
      <c r="G115" s="35">
        <f ca="1">IFERROR(VLOOKUP($A115,Lookup2016,54,FALSE),0)</f>
        <v>22.2</v>
      </c>
      <c r="H115" s="35">
        <f ca="1">IFERROR(VLOOKUP($A115,Lookup2016,55,FALSE),0)</f>
        <v>56.540000000000006</v>
      </c>
      <c r="I115" s="36">
        <f ca="1">IFERROR(VLOOKUP($A115,Lookup2016,56,FALSE),0)</f>
        <v>522.49999999999989</v>
      </c>
      <c r="J115" s="34">
        <f ca="1">IFERROR(VLOOKUP($A115,Lookup2015,53,FALSE),0)</f>
        <v>-55762.810000000005</v>
      </c>
      <c r="K115" s="35">
        <f ca="1">IFERROR(VLOOKUP($A115,Lookup2015,54,FALSE),0)</f>
        <v>-2788.14</v>
      </c>
      <c r="L115" s="35">
        <f ca="1">IFERROR(VLOOKUP($A115,Lookup2015,55,FALSE),0)</f>
        <v>-8767.7100000000009</v>
      </c>
      <c r="M115" s="36">
        <f ca="1">IFERROR(VLOOKUP($A115,Lookup2015,56,FALSE),0)</f>
        <v>-67318.660000000018</v>
      </c>
      <c r="N115" s="34">
        <f ca="1">IFERROR(VLOOKUP($A115,Lookup2014,53,FALSE),0)</f>
        <v>-745417.55</v>
      </c>
      <c r="O115" s="35">
        <f ca="1">IFERROR(VLOOKUP($A115,Lookup2014,54,FALSE),0)</f>
        <v>-37270.89</v>
      </c>
      <c r="P115" s="35">
        <f ca="1">IFERROR(VLOOKUP($A115,Lookup2014,55,FALSE),0)</f>
        <v>-130706.23</v>
      </c>
      <c r="Q115" s="36">
        <f ca="1">IFERROR(VLOOKUP($A115,Lookup2014,56,FALSE),0)</f>
        <v>-913394.67000000016</v>
      </c>
      <c r="R115" s="34">
        <f t="shared" ca="1" si="56"/>
        <v>-800736.60000000009</v>
      </c>
      <c r="S115" s="35">
        <f t="shared" ca="1" si="57"/>
        <v>-40036.83</v>
      </c>
      <c r="T115" s="35">
        <f t="shared" ca="1" si="58"/>
        <v>-139417.4</v>
      </c>
      <c r="U115" s="36">
        <f t="shared" ca="1" si="59"/>
        <v>-980190.83000000019</v>
      </c>
    </row>
    <row r="116" spans="1:21" outlineLevel="1" x14ac:dyDescent="0.25">
      <c r="C116" s="2" t="s">
        <v>697</v>
      </c>
      <c r="F116" s="34">
        <f t="shared" ref="F116:U116" ca="1" si="69">SUBTOTAL(9,F114:F115)</f>
        <v>502.25999999999982</v>
      </c>
      <c r="G116" s="35">
        <f t="shared" ca="1" si="69"/>
        <v>25.13</v>
      </c>
      <c r="H116" s="35">
        <f t="shared" ca="1" si="69"/>
        <v>64</v>
      </c>
      <c r="I116" s="36">
        <f t="shared" ca="1" si="69"/>
        <v>591.38999999999987</v>
      </c>
      <c r="J116" s="34">
        <f t="shared" ca="1" si="69"/>
        <v>-55556.490000000005</v>
      </c>
      <c r="K116" s="35">
        <f t="shared" ca="1" si="69"/>
        <v>-2777.83</v>
      </c>
      <c r="L116" s="35">
        <f t="shared" ca="1" si="69"/>
        <v>-8738.5700000000015</v>
      </c>
      <c r="M116" s="36">
        <f t="shared" ca="1" si="69"/>
        <v>-67072.890000000014</v>
      </c>
      <c r="N116" s="34">
        <f t="shared" ca="1" si="69"/>
        <v>-745321.17</v>
      </c>
      <c r="O116" s="35">
        <f t="shared" ca="1" si="69"/>
        <v>-37266.07</v>
      </c>
      <c r="P116" s="35">
        <f t="shared" ca="1" si="69"/>
        <v>-130688.26</v>
      </c>
      <c r="Q116" s="36">
        <f t="shared" ca="1" si="69"/>
        <v>-913275.50000000012</v>
      </c>
      <c r="R116" s="34">
        <f t="shared" ca="1" si="69"/>
        <v>-800375.40000000014</v>
      </c>
      <c r="S116" s="35">
        <f t="shared" ca="1" si="69"/>
        <v>-40018.770000000004</v>
      </c>
      <c r="T116" s="35">
        <f t="shared" ca="1" si="69"/>
        <v>-139362.82999999999</v>
      </c>
      <c r="U116" s="36">
        <f t="shared" ca="1" si="69"/>
        <v>-979757.00000000023</v>
      </c>
    </row>
    <row r="117" spans="1:21" outlineLevel="2" x14ac:dyDescent="0.25">
      <c r="A117" t="s">
        <v>311</v>
      </c>
      <c r="B117" t="str">
        <f ca="1">VLOOKUP($A117,IndexLookup,2,FALSE)</f>
        <v>EGPI</v>
      </c>
      <c r="C117" t="str">
        <f ca="1">VLOOKUP($B117,ParticipantLookup,2,FALSE)</f>
        <v>ENMAX Generation Portfolio Inc.</v>
      </c>
      <c r="D117" t="str">
        <f ca="1">VLOOKUP($A117,IndexLookup,3,FALSE)</f>
        <v>CRS1</v>
      </c>
      <c r="E117" t="str">
        <f ca="1">VLOOKUP($D117,FacilityLookup,2,FALSE)</f>
        <v>Crossfield Energy Centre #1</v>
      </c>
      <c r="F117" s="34">
        <f ca="1">IFERROR(VLOOKUP($A117,Lookup2016,53,FALSE),0)</f>
        <v>2599.8599999999997</v>
      </c>
      <c r="G117" s="35">
        <f ca="1">IFERROR(VLOOKUP($A117,Lookup2016,54,FALSE),0)</f>
        <v>130.01</v>
      </c>
      <c r="H117" s="35">
        <f ca="1">IFERROR(VLOOKUP($A117,Lookup2016,55,FALSE),0)</f>
        <v>327.79000000000008</v>
      </c>
      <c r="I117" s="36">
        <f ca="1">IFERROR(VLOOKUP($A117,Lookup2016,56,FALSE),0)</f>
        <v>3057.66</v>
      </c>
      <c r="J117" s="34">
        <f ca="1">IFERROR(VLOOKUP($A117,Lookup2015,53,FALSE),0)</f>
        <v>44746.270000000004</v>
      </c>
      <c r="K117" s="35">
        <f ca="1">IFERROR(VLOOKUP($A117,Lookup2015,54,FALSE),0)</f>
        <v>2237.3000000000002</v>
      </c>
      <c r="L117" s="35">
        <f ca="1">IFERROR(VLOOKUP($A117,Lookup2015,55,FALSE),0)</f>
        <v>6740.78</v>
      </c>
      <c r="M117" s="36">
        <f ca="1">IFERROR(VLOOKUP($A117,Lookup2015,56,FALSE),0)</f>
        <v>53724.35</v>
      </c>
      <c r="N117" s="34">
        <f ca="1">IFERROR(VLOOKUP($A117,Lookup2014,53,FALSE),0)</f>
        <v>-2707.6000000000031</v>
      </c>
      <c r="O117" s="35">
        <f ca="1">IFERROR(VLOOKUP($A117,Lookup2014,54,FALSE),0)</f>
        <v>-135.38</v>
      </c>
      <c r="P117" s="35">
        <f ca="1">IFERROR(VLOOKUP($A117,Lookup2014,55,FALSE),0)</f>
        <v>-395.69999999999987</v>
      </c>
      <c r="Q117" s="36">
        <f ca="1">IFERROR(VLOOKUP($A117,Lookup2014,56,FALSE),0)</f>
        <v>-3238.680000000003</v>
      </c>
      <c r="R117" s="34">
        <f t="shared" ca="1" si="56"/>
        <v>44638.53</v>
      </c>
      <c r="S117" s="35">
        <f t="shared" ca="1" si="57"/>
        <v>2231.9300000000003</v>
      </c>
      <c r="T117" s="35">
        <f t="shared" ca="1" si="58"/>
        <v>6672.87</v>
      </c>
      <c r="U117" s="36">
        <f t="shared" ca="1" si="59"/>
        <v>53543.329999999994</v>
      </c>
    </row>
    <row r="118" spans="1:21" outlineLevel="2" x14ac:dyDescent="0.25">
      <c r="A118" t="s">
        <v>312</v>
      </c>
      <c r="B118" t="str">
        <f ca="1">VLOOKUP($A118,IndexLookup,2,FALSE)</f>
        <v>EGPI</v>
      </c>
      <c r="C118" t="str">
        <f ca="1">VLOOKUP($B118,ParticipantLookup,2,FALSE)</f>
        <v>ENMAX Generation Portfolio Inc.</v>
      </c>
      <c r="D118" t="str">
        <f ca="1">VLOOKUP($A118,IndexLookup,3,FALSE)</f>
        <v>CRS2</v>
      </c>
      <c r="E118" t="str">
        <f ca="1">VLOOKUP($D118,FacilityLookup,2,FALSE)</f>
        <v>Crossfield Energy Centre #2</v>
      </c>
      <c r="F118" s="34">
        <f ca="1">IFERROR(VLOOKUP($A118,Lookup2016,53,FALSE),0)</f>
        <v>2752.88</v>
      </c>
      <c r="G118" s="35">
        <f ca="1">IFERROR(VLOOKUP($A118,Lookup2016,54,FALSE),0)</f>
        <v>137.66</v>
      </c>
      <c r="H118" s="35">
        <f ca="1">IFERROR(VLOOKUP($A118,Lookup2016,55,FALSE),0)</f>
        <v>346.25000000000006</v>
      </c>
      <c r="I118" s="36">
        <f ca="1">IFERROR(VLOOKUP($A118,Lookup2016,56,FALSE),0)</f>
        <v>3236.79</v>
      </c>
      <c r="J118" s="34">
        <f ca="1">IFERROR(VLOOKUP($A118,Lookup2015,53,FALSE),0)</f>
        <v>53250.209999999992</v>
      </c>
      <c r="K118" s="35">
        <f ca="1">IFERROR(VLOOKUP($A118,Lookup2015,54,FALSE),0)</f>
        <v>2662.5100000000007</v>
      </c>
      <c r="L118" s="35">
        <f ca="1">IFERROR(VLOOKUP($A118,Lookup2015,55,FALSE),0)</f>
        <v>8019.7599999999984</v>
      </c>
      <c r="M118" s="36">
        <f ca="1">IFERROR(VLOOKUP($A118,Lookup2015,56,FALSE),0)</f>
        <v>63932.480000000003</v>
      </c>
      <c r="N118" s="34">
        <f ca="1">IFERROR(VLOOKUP($A118,Lookup2014,53,FALSE),0)</f>
        <v>11036.020000000006</v>
      </c>
      <c r="O118" s="35">
        <f ca="1">IFERROR(VLOOKUP($A118,Lookup2014,54,FALSE),0)</f>
        <v>551.82000000000005</v>
      </c>
      <c r="P118" s="35">
        <f ca="1">IFERROR(VLOOKUP($A118,Lookup2014,55,FALSE),0)</f>
        <v>2019.56</v>
      </c>
      <c r="Q118" s="36">
        <f ca="1">IFERROR(VLOOKUP($A118,Lookup2014,56,FALSE),0)</f>
        <v>13607.400000000003</v>
      </c>
      <c r="R118" s="34">
        <f t="shared" ca="1" si="56"/>
        <v>67039.11</v>
      </c>
      <c r="S118" s="35">
        <f t="shared" ca="1" si="57"/>
        <v>3351.9900000000007</v>
      </c>
      <c r="T118" s="35">
        <f t="shared" ca="1" si="58"/>
        <v>10385.569999999998</v>
      </c>
      <c r="U118" s="36">
        <f t="shared" ca="1" si="59"/>
        <v>80776.670000000013</v>
      </c>
    </row>
    <row r="119" spans="1:21" outlineLevel="2" x14ac:dyDescent="0.25">
      <c r="A119" t="s">
        <v>313</v>
      </c>
      <c r="B119" t="str">
        <f ca="1">VLOOKUP($A119,IndexLookup,2,FALSE)</f>
        <v>EGPI</v>
      </c>
      <c r="C119" t="str">
        <f ca="1">VLOOKUP($B119,ParticipantLookup,2,FALSE)</f>
        <v>ENMAX Generation Portfolio Inc.</v>
      </c>
      <c r="D119" t="str">
        <f ca="1">VLOOKUP($A119,IndexLookup,3,FALSE)</f>
        <v>CRS3</v>
      </c>
      <c r="E119" t="str">
        <f ca="1">VLOOKUP($D119,FacilityLookup,2,FALSE)</f>
        <v>Crossfield Energy Centre #3</v>
      </c>
      <c r="F119" s="34">
        <f ca="1">IFERROR(VLOOKUP($A119,Lookup2016,53,FALSE),0)</f>
        <v>1628.4599999999996</v>
      </c>
      <c r="G119" s="35">
        <f ca="1">IFERROR(VLOOKUP($A119,Lookup2016,54,FALSE),0)</f>
        <v>81.429999999999993</v>
      </c>
      <c r="H119" s="35">
        <f ca="1">IFERROR(VLOOKUP($A119,Lookup2016,55,FALSE),0)</f>
        <v>202.75000000000003</v>
      </c>
      <c r="I119" s="36">
        <f ca="1">IFERROR(VLOOKUP($A119,Lookup2016,56,FALSE),0)</f>
        <v>1912.6399999999999</v>
      </c>
      <c r="J119" s="34">
        <f ca="1">IFERROR(VLOOKUP($A119,Lookup2015,53,FALSE),0)</f>
        <v>47495.930000000008</v>
      </c>
      <c r="K119" s="35">
        <f ca="1">IFERROR(VLOOKUP($A119,Lookup2015,54,FALSE),0)</f>
        <v>2374.8000000000002</v>
      </c>
      <c r="L119" s="35">
        <f ca="1">IFERROR(VLOOKUP($A119,Lookup2015,55,FALSE),0)</f>
        <v>7154.8200000000006</v>
      </c>
      <c r="M119" s="36">
        <f ca="1">IFERROR(VLOOKUP($A119,Lookup2015,56,FALSE),0)</f>
        <v>57025.55000000001</v>
      </c>
      <c r="N119" s="34">
        <f ca="1">IFERROR(VLOOKUP($A119,Lookup2014,53,FALSE),0)</f>
        <v>3738.8600000000029</v>
      </c>
      <c r="O119" s="35">
        <f ca="1">IFERROR(VLOOKUP($A119,Lookup2014,54,FALSE),0)</f>
        <v>186.93</v>
      </c>
      <c r="P119" s="35">
        <f ca="1">IFERROR(VLOOKUP($A119,Lookup2014,55,FALSE),0)</f>
        <v>738.50000000000023</v>
      </c>
      <c r="Q119" s="36">
        <f ca="1">IFERROR(VLOOKUP($A119,Lookup2014,56,FALSE),0)</f>
        <v>4664.2900000000036</v>
      </c>
      <c r="R119" s="34">
        <f t="shared" ca="1" si="56"/>
        <v>52863.250000000007</v>
      </c>
      <c r="S119" s="35">
        <f t="shared" ca="1" si="57"/>
        <v>2643.16</v>
      </c>
      <c r="T119" s="35">
        <f t="shared" ca="1" si="58"/>
        <v>8096.0700000000006</v>
      </c>
      <c r="U119" s="36">
        <f t="shared" ca="1" si="59"/>
        <v>63602.48000000001</v>
      </c>
    </row>
    <row r="120" spans="1:21" outlineLevel="1" x14ac:dyDescent="0.25">
      <c r="C120" s="2" t="s">
        <v>698</v>
      </c>
      <c r="F120" s="34">
        <f t="shared" ref="F120:U120" ca="1" si="70">SUBTOTAL(9,F117:F119)</f>
        <v>6981.1999999999989</v>
      </c>
      <c r="G120" s="35">
        <f t="shared" ca="1" si="70"/>
        <v>349.09999999999997</v>
      </c>
      <c r="H120" s="35">
        <f t="shared" ca="1" si="70"/>
        <v>876.79000000000019</v>
      </c>
      <c r="I120" s="36">
        <f t="shared" ca="1" si="70"/>
        <v>8207.09</v>
      </c>
      <c r="J120" s="34">
        <f t="shared" ca="1" si="70"/>
        <v>145492.41</v>
      </c>
      <c r="K120" s="35">
        <f t="shared" ca="1" si="70"/>
        <v>7274.6100000000015</v>
      </c>
      <c r="L120" s="35">
        <f t="shared" ca="1" si="70"/>
        <v>21915.359999999997</v>
      </c>
      <c r="M120" s="36">
        <f t="shared" ca="1" si="70"/>
        <v>174682.38</v>
      </c>
      <c r="N120" s="34">
        <f t="shared" ca="1" si="70"/>
        <v>12067.280000000004</v>
      </c>
      <c r="O120" s="35">
        <f t="shared" ca="1" si="70"/>
        <v>603.37000000000012</v>
      </c>
      <c r="P120" s="35">
        <f t="shared" ca="1" si="70"/>
        <v>2362.3600000000006</v>
      </c>
      <c r="Q120" s="36">
        <f t="shared" ca="1" si="70"/>
        <v>15033.010000000006</v>
      </c>
      <c r="R120" s="34">
        <f t="shared" ca="1" si="70"/>
        <v>164540.89000000001</v>
      </c>
      <c r="S120" s="35">
        <f t="shared" ca="1" si="70"/>
        <v>8227.0800000000017</v>
      </c>
      <c r="T120" s="35">
        <f t="shared" ca="1" si="70"/>
        <v>25154.51</v>
      </c>
      <c r="U120" s="36">
        <f t="shared" ca="1" si="70"/>
        <v>197922.48</v>
      </c>
    </row>
    <row r="121" spans="1:21" outlineLevel="2" x14ac:dyDescent="0.25">
      <c r="A121" t="s">
        <v>299</v>
      </c>
      <c r="B121" t="str">
        <f ca="1">VLOOKUP($A121,IndexLookup,2,FALSE)</f>
        <v>ENMP</v>
      </c>
      <c r="C121" t="str">
        <f ca="1">VLOOKUP($B121,ParticipantLookup,2,FALSE)</f>
        <v>ENMAX PPA Management Inc.</v>
      </c>
      <c r="D121" t="str">
        <f ca="1">VLOOKUP($A121,IndexLookup,3,FALSE)</f>
        <v>BR5</v>
      </c>
      <c r="E121" t="str">
        <f ca="1">VLOOKUP($D121,FacilityLookup,2,FALSE)</f>
        <v>Battle River #5</v>
      </c>
      <c r="F121" s="34">
        <f ca="1">IFERROR(VLOOKUP($A121,Lookup2016,53,FALSE),0)</f>
        <v>-140135.37</v>
      </c>
      <c r="G121" s="35">
        <f ca="1">IFERROR(VLOOKUP($A121,Lookup2016,54,FALSE),0)</f>
        <v>-7006.77</v>
      </c>
      <c r="H121" s="35">
        <f ca="1">IFERROR(VLOOKUP($A121,Lookup2016,55,FALSE),0)</f>
        <v>-18481.89</v>
      </c>
      <c r="I121" s="36">
        <f ca="1">IFERROR(VLOOKUP($A121,Lookup2016,56,FALSE),0)</f>
        <v>-165624.03</v>
      </c>
      <c r="J121" s="34">
        <f ca="1">IFERROR(VLOOKUP($A121,Lookup2015,53,FALSE),0)</f>
        <v>-1798796.1899999997</v>
      </c>
      <c r="K121" s="35">
        <f ca="1">IFERROR(VLOOKUP($A121,Lookup2015,54,FALSE),0)</f>
        <v>-89939.809999999983</v>
      </c>
      <c r="L121" s="35">
        <f ca="1">IFERROR(VLOOKUP($A121,Lookup2015,55,FALSE),0)</f>
        <v>-267830.35000000003</v>
      </c>
      <c r="M121" s="36">
        <f ca="1">IFERROR(VLOOKUP($A121,Lookup2015,56,FALSE),0)</f>
        <v>-2156566.3499999996</v>
      </c>
      <c r="N121" s="34">
        <f ca="1">IFERROR(VLOOKUP($A121,Lookup2014,53,FALSE),0)</f>
        <v>-2712009.9300000006</v>
      </c>
      <c r="O121" s="35">
        <f ca="1">IFERROR(VLOOKUP($A121,Lookup2014,54,FALSE),0)</f>
        <v>-135600.49000000002</v>
      </c>
      <c r="P121" s="35">
        <f ca="1">IFERROR(VLOOKUP($A121,Lookup2014,55,FALSE),0)</f>
        <v>-473837.85</v>
      </c>
      <c r="Q121" s="36">
        <f ca="1">IFERROR(VLOOKUP($A121,Lookup2014,56,FALSE),0)</f>
        <v>-3321448.2700000005</v>
      </c>
      <c r="R121" s="34">
        <f t="shared" ca="1" si="56"/>
        <v>-4650941.49</v>
      </c>
      <c r="S121" s="35">
        <f t="shared" ca="1" si="57"/>
        <v>-232547.07</v>
      </c>
      <c r="T121" s="35">
        <f t="shared" ca="1" si="58"/>
        <v>-760150.09000000008</v>
      </c>
      <c r="U121" s="36">
        <f t="shared" ca="1" si="59"/>
        <v>-5643638.6500000004</v>
      </c>
    </row>
    <row r="122" spans="1:21" outlineLevel="1" x14ac:dyDescent="0.25">
      <c r="C122" s="2" t="s">
        <v>699</v>
      </c>
      <c r="F122" s="34">
        <f t="shared" ref="F122:U122" ca="1" si="71">SUBTOTAL(9,F121:F121)</f>
        <v>-140135.37</v>
      </c>
      <c r="G122" s="35">
        <f t="shared" ca="1" si="71"/>
        <v>-7006.77</v>
      </c>
      <c r="H122" s="35">
        <f t="shared" ca="1" si="71"/>
        <v>-18481.89</v>
      </c>
      <c r="I122" s="36">
        <f t="shared" ca="1" si="71"/>
        <v>-165624.03</v>
      </c>
      <c r="J122" s="34">
        <f t="shared" ca="1" si="71"/>
        <v>-1798796.1899999997</v>
      </c>
      <c r="K122" s="35">
        <f t="shared" ca="1" si="71"/>
        <v>-89939.809999999983</v>
      </c>
      <c r="L122" s="35">
        <f t="shared" ca="1" si="71"/>
        <v>-267830.35000000003</v>
      </c>
      <c r="M122" s="36">
        <f t="shared" ca="1" si="71"/>
        <v>-2156566.3499999996</v>
      </c>
      <c r="N122" s="34">
        <f t="shared" ca="1" si="71"/>
        <v>-2712009.9300000006</v>
      </c>
      <c r="O122" s="35">
        <f t="shared" ca="1" si="71"/>
        <v>-135600.49000000002</v>
      </c>
      <c r="P122" s="35">
        <f t="shared" ca="1" si="71"/>
        <v>-473837.85</v>
      </c>
      <c r="Q122" s="36">
        <f t="shared" ca="1" si="71"/>
        <v>-3321448.2700000005</v>
      </c>
      <c r="R122" s="34">
        <f t="shared" ca="1" si="71"/>
        <v>-4650941.49</v>
      </c>
      <c r="S122" s="35">
        <f t="shared" ca="1" si="71"/>
        <v>-232547.07</v>
      </c>
      <c r="T122" s="35">
        <f t="shared" ca="1" si="71"/>
        <v>-760150.09000000008</v>
      </c>
      <c r="U122" s="36">
        <f t="shared" ca="1" si="71"/>
        <v>-5643638.6500000004</v>
      </c>
    </row>
    <row r="123" spans="1:21" outlineLevel="2" x14ac:dyDescent="0.25">
      <c r="A123" t="s">
        <v>331</v>
      </c>
      <c r="B123" t="str">
        <f ca="1">VLOOKUP($A123,IndexLookup,2,FALSE)</f>
        <v>EGCP</v>
      </c>
      <c r="C123" t="str">
        <f ca="1">VLOOKUP($B123,ParticipantLookup,2,FALSE)</f>
        <v>ENMAX Shepard Services Inc.</v>
      </c>
      <c r="D123" t="str">
        <f ca="1">VLOOKUP($A123,IndexLookup,3,FALSE)</f>
        <v>EGC1</v>
      </c>
      <c r="E123" t="str">
        <f ca="1">VLOOKUP($D123,FacilityLookup,2,FALSE)</f>
        <v>Shepard</v>
      </c>
      <c r="F123" s="34">
        <f ca="1">IFERROR(VLOOKUP($A123,Lookup2016,53,FALSE),0)</f>
        <v>454370.58999999997</v>
      </c>
      <c r="G123" s="35">
        <f ca="1">IFERROR(VLOOKUP($A123,Lookup2016,54,FALSE),0)</f>
        <v>22718.53</v>
      </c>
      <c r="H123" s="35">
        <f ca="1">IFERROR(VLOOKUP($A123,Lookup2016,55,FALSE),0)</f>
        <v>57149.87000000001</v>
      </c>
      <c r="I123" s="36">
        <f ca="1">IFERROR(VLOOKUP($A123,Lookup2016,56,FALSE),0)</f>
        <v>534238.99</v>
      </c>
      <c r="J123" s="34">
        <f ca="1">IFERROR(VLOOKUP($A123,Lookup2015,53,FALSE),0)</f>
        <v>-3460216.5999999992</v>
      </c>
      <c r="K123" s="35">
        <f ca="1">IFERROR(VLOOKUP($A123,Lookup2015,54,FALSE),0)</f>
        <v>-173010.83000000005</v>
      </c>
      <c r="L123" s="35">
        <f ca="1">IFERROR(VLOOKUP($A123,Lookup2015,55,FALSE),0)</f>
        <v>-510161.79000000004</v>
      </c>
      <c r="M123" s="36">
        <f ca="1">IFERROR(VLOOKUP($A123,Lookup2015,56,FALSE),0)</f>
        <v>-4143389.2200000007</v>
      </c>
      <c r="N123" s="34">
        <f ca="1">IFERROR(VLOOKUP($A123,Lookup2014,53,FALSE),0)</f>
        <v>-40694.71</v>
      </c>
      <c r="O123" s="35">
        <f ca="1">IFERROR(VLOOKUP($A123,Lookup2014,54,FALSE),0)</f>
        <v>-2034.74</v>
      </c>
      <c r="P123" s="35">
        <f ca="1">IFERROR(VLOOKUP($A123,Lookup2014,55,FALSE),0)</f>
        <v>-6723.77</v>
      </c>
      <c r="Q123" s="36">
        <f ca="1">IFERROR(VLOOKUP($A123,Lookup2014,56,FALSE),0)</f>
        <v>-49453.22</v>
      </c>
      <c r="R123" s="34">
        <f t="shared" ca="1" si="56"/>
        <v>-3046540.7199999993</v>
      </c>
      <c r="S123" s="35">
        <f t="shared" ca="1" si="57"/>
        <v>-152327.04000000004</v>
      </c>
      <c r="T123" s="35">
        <f t="shared" ca="1" si="58"/>
        <v>-459735.69000000006</v>
      </c>
      <c r="U123" s="36">
        <f t="shared" ca="1" si="59"/>
        <v>-3658603.4500000007</v>
      </c>
    </row>
    <row r="124" spans="1:21" outlineLevel="1" x14ac:dyDescent="0.25">
      <c r="C124" s="2" t="s">
        <v>700</v>
      </c>
      <c r="F124" s="34">
        <f t="shared" ref="F124:U124" ca="1" si="72">SUBTOTAL(9,F123:F123)</f>
        <v>454370.58999999997</v>
      </c>
      <c r="G124" s="35">
        <f t="shared" ca="1" si="72"/>
        <v>22718.53</v>
      </c>
      <c r="H124" s="35">
        <f t="shared" ca="1" si="72"/>
        <v>57149.87000000001</v>
      </c>
      <c r="I124" s="36">
        <f t="shared" ca="1" si="72"/>
        <v>534238.99</v>
      </c>
      <c r="J124" s="34">
        <f t="shared" ca="1" si="72"/>
        <v>-3460216.5999999992</v>
      </c>
      <c r="K124" s="35">
        <f t="shared" ca="1" si="72"/>
        <v>-173010.83000000005</v>
      </c>
      <c r="L124" s="35">
        <f t="shared" ca="1" si="72"/>
        <v>-510161.79000000004</v>
      </c>
      <c r="M124" s="36">
        <f t="shared" ca="1" si="72"/>
        <v>-4143389.2200000007</v>
      </c>
      <c r="N124" s="34">
        <f t="shared" ca="1" si="72"/>
        <v>-40694.71</v>
      </c>
      <c r="O124" s="35">
        <f t="shared" ca="1" si="72"/>
        <v>-2034.74</v>
      </c>
      <c r="P124" s="35">
        <f t="shared" ca="1" si="72"/>
        <v>-6723.77</v>
      </c>
      <c r="Q124" s="36">
        <f t="shared" ca="1" si="72"/>
        <v>-49453.22</v>
      </c>
      <c r="R124" s="34">
        <f t="shared" ca="1" si="72"/>
        <v>-3046540.7199999993</v>
      </c>
      <c r="S124" s="35">
        <f t="shared" ca="1" si="72"/>
        <v>-152327.04000000004</v>
      </c>
      <c r="T124" s="35">
        <f t="shared" ca="1" si="72"/>
        <v>-459735.69000000006</v>
      </c>
      <c r="U124" s="36">
        <f t="shared" ca="1" si="72"/>
        <v>-3658603.4500000007</v>
      </c>
    </row>
    <row r="125" spans="1:21" outlineLevel="2" x14ac:dyDescent="0.25">
      <c r="A125" t="s">
        <v>270</v>
      </c>
      <c r="B125" t="str">
        <f t="shared" ref="B125:B136" ca="1" si="73">VLOOKUP($A125,IndexLookup,2,FALSE)</f>
        <v>UNCA</v>
      </c>
      <c r="C125" t="str">
        <f t="shared" ref="C125:C136" ca="1" si="74">VLOOKUP($B125,ParticipantLookup,2,FALSE)</f>
        <v>FortisAlberta Inc.</v>
      </c>
      <c r="D125" t="str">
        <f t="shared" ref="D125:D136" ca="1" si="75">VLOOKUP($A125,IndexLookup,3,FALSE)</f>
        <v>0000001511</v>
      </c>
      <c r="E125" t="str">
        <f t="shared" ref="E125:E136" ca="1" si="76">VLOOKUP($D125,FacilityLookup,2,FALSE)</f>
        <v>FortisAlberta Reversing POD - Fort Macleod (15S)</v>
      </c>
      <c r="F125" s="34">
        <f t="shared" ref="F125:F136" ca="1" si="77">IFERROR(VLOOKUP($A125,Lookup2016,53,FALSE),0)</f>
        <v>-90.149999999999991</v>
      </c>
      <c r="G125" s="35">
        <f t="shared" ref="G125:G136" ca="1" si="78">IFERROR(VLOOKUP($A125,Lookup2016,54,FALSE),0)</f>
        <v>-4.51</v>
      </c>
      <c r="H125" s="35">
        <f t="shared" ref="H125:H136" ca="1" si="79">IFERROR(VLOOKUP($A125,Lookup2016,55,FALSE),0)</f>
        <v>-11.15</v>
      </c>
      <c r="I125" s="36">
        <f t="shared" ref="I125:I136" ca="1" si="80">IFERROR(VLOOKUP($A125,Lookup2016,56,FALSE),0)</f>
        <v>-105.80999999999999</v>
      </c>
      <c r="J125" s="34">
        <f t="shared" ref="J125:J136" ca="1" si="81">IFERROR(VLOOKUP($A125,Lookup2015,53,FALSE),0)</f>
        <v>48.419999999999995</v>
      </c>
      <c r="K125" s="35">
        <f t="shared" ref="K125:K136" ca="1" si="82">IFERROR(VLOOKUP($A125,Lookup2015,54,FALSE),0)</f>
        <v>2.4300000000000002</v>
      </c>
      <c r="L125" s="35">
        <f t="shared" ref="L125:L136" ca="1" si="83">IFERROR(VLOOKUP($A125,Lookup2015,55,FALSE),0)</f>
        <v>7.02</v>
      </c>
      <c r="M125" s="36">
        <f t="shared" ref="M125:M136" ca="1" si="84">IFERROR(VLOOKUP($A125,Lookup2015,56,FALSE),0)</f>
        <v>57.870000000000005</v>
      </c>
      <c r="N125" s="34">
        <f t="shared" ref="N125:N136" ca="1" si="85">IFERROR(VLOOKUP($A125,Lookup2014,53,FALSE),0)</f>
        <v>555.22000000000014</v>
      </c>
      <c r="O125" s="35">
        <f t="shared" ref="O125:O136" ca="1" si="86">IFERROR(VLOOKUP($A125,Lookup2014,54,FALSE),0)</f>
        <v>27.77</v>
      </c>
      <c r="P125" s="35">
        <f t="shared" ref="P125:P136" ca="1" si="87">IFERROR(VLOOKUP($A125,Lookup2014,55,FALSE),0)</f>
        <v>98.660000000000011</v>
      </c>
      <c r="Q125" s="36">
        <f t="shared" ref="Q125:Q136" ca="1" si="88">IFERROR(VLOOKUP($A125,Lookup2014,56,FALSE),0)</f>
        <v>681.65000000000009</v>
      </c>
      <c r="R125" s="34">
        <f t="shared" ca="1" si="56"/>
        <v>513.49000000000012</v>
      </c>
      <c r="S125" s="35">
        <f t="shared" ca="1" si="57"/>
        <v>25.69</v>
      </c>
      <c r="T125" s="35">
        <f t="shared" ca="1" si="58"/>
        <v>94.530000000000015</v>
      </c>
      <c r="U125" s="36">
        <f t="shared" ca="1" si="59"/>
        <v>633.71000000000015</v>
      </c>
    </row>
    <row r="126" spans="1:21" outlineLevel="2" x14ac:dyDescent="0.25">
      <c r="A126" t="s">
        <v>271</v>
      </c>
      <c r="B126" t="str">
        <f t="shared" ca="1" si="73"/>
        <v>UNCA</v>
      </c>
      <c r="C126" t="str">
        <f t="shared" ca="1" si="74"/>
        <v>FortisAlberta Inc.</v>
      </c>
      <c r="D126" t="str">
        <f t="shared" ca="1" si="75"/>
        <v>0000006711</v>
      </c>
      <c r="E126" t="str">
        <f t="shared" ca="1" si="76"/>
        <v>FortisAlberta Reversing POD - Stirling (67S)</v>
      </c>
      <c r="F126" s="34">
        <f t="shared" ca="1" si="77"/>
        <v>-845.92000000000007</v>
      </c>
      <c r="G126" s="35">
        <f t="shared" ca="1" si="78"/>
        <v>-42.3</v>
      </c>
      <c r="H126" s="35">
        <f t="shared" ca="1" si="79"/>
        <v>-107.13</v>
      </c>
      <c r="I126" s="36">
        <f t="shared" ca="1" si="80"/>
        <v>-995.35000000000025</v>
      </c>
      <c r="J126" s="34">
        <f t="shared" ca="1" si="81"/>
        <v>-1821.0199999999998</v>
      </c>
      <c r="K126" s="35">
        <f t="shared" ca="1" si="82"/>
        <v>-91.05</v>
      </c>
      <c r="L126" s="35">
        <f t="shared" ca="1" si="83"/>
        <v>-268.12999999999994</v>
      </c>
      <c r="M126" s="36">
        <f t="shared" ca="1" si="84"/>
        <v>-2180.1999999999998</v>
      </c>
      <c r="N126" s="34">
        <f t="shared" ca="1" si="85"/>
        <v>129.82</v>
      </c>
      <c r="O126" s="35">
        <f t="shared" ca="1" si="86"/>
        <v>6.49</v>
      </c>
      <c r="P126" s="35">
        <f t="shared" ca="1" si="87"/>
        <v>22.41</v>
      </c>
      <c r="Q126" s="36">
        <f t="shared" ca="1" si="88"/>
        <v>158.71999999999997</v>
      </c>
      <c r="R126" s="34">
        <f t="shared" ca="1" si="56"/>
        <v>-2537.1199999999994</v>
      </c>
      <c r="S126" s="35">
        <f t="shared" ca="1" si="57"/>
        <v>-126.86</v>
      </c>
      <c r="T126" s="35">
        <f t="shared" ca="1" si="58"/>
        <v>-352.84999999999991</v>
      </c>
      <c r="U126" s="36">
        <f t="shared" ca="1" si="59"/>
        <v>-3016.8300000000004</v>
      </c>
    </row>
    <row r="127" spans="1:21" outlineLevel="2" x14ac:dyDescent="0.25">
      <c r="A127" t="s">
        <v>272</v>
      </c>
      <c r="B127" t="str">
        <f t="shared" ca="1" si="73"/>
        <v>UNCA</v>
      </c>
      <c r="C127" t="str">
        <f t="shared" ca="1" si="74"/>
        <v>FortisAlberta Inc.</v>
      </c>
      <c r="D127" t="str">
        <f t="shared" ca="1" si="75"/>
        <v>0000022911</v>
      </c>
      <c r="E127" t="str">
        <f t="shared" ca="1" si="76"/>
        <v>FortisAlberta Reversing POD - Glenwood (229S)</v>
      </c>
      <c r="F127" s="34">
        <f t="shared" ca="1" si="77"/>
        <v>-242.08</v>
      </c>
      <c r="G127" s="35">
        <f t="shared" ca="1" si="78"/>
        <v>-12.109999999999998</v>
      </c>
      <c r="H127" s="35">
        <f t="shared" ca="1" si="79"/>
        <v>-30.04</v>
      </c>
      <c r="I127" s="36">
        <f t="shared" ca="1" si="80"/>
        <v>-284.22999999999996</v>
      </c>
      <c r="J127" s="34">
        <f t="shared" ca="1" si="81"/>
        <v>655.80000000000007</v>
      </c>
      <c r="K127" s="35">
        <f t="shared" ca="1" si="82"/>
        <v>32.79</v>
      </c>
      <c r="L127" s="35">
        <f t="shared" ca="1" si="83"/>
        <v>96.49</v>
      </c>
      <c r="M127" s="36">
        <f t="shared" ca="1" si="84"/>
        <v>785.08000000000015</v>
      </c>
      <c r="N127" s="34">
        <f t="shared" ca="1" si="85"/>
        <v>1046.67</v>
      </c>
      <c r="O127" s="35">
        <f t="shared" ca="1" si="86"/>
        <v>52.339999999999996</v>
      </c>
      <c r="P127" s="35">
        <f t="shared" ca="1" si="87"/>
        <v>182</v>
      </c>
      <c r="Q127" s="36">
        <f t="shared" ca="1" si="88"/>
        <v>1281.0099999999998</v>
      </c>
      <c r="R127" s="34">
        <f t="shared" ca="1" si="56"/>
        <v>1460.39</v>
      </c>
      <c r="S127" s="35">
        <f t="shared" ca="1" si="57"/>
        <v>73.02</v>
      </c>
      <c r="T127" s="35">
        <f t="shared" ca="1" si="58"/>
        <v>248.45</v>
      </c>
      <c r="U127" s="36">
        <f t="shared" ca="1" si="59"/>
        <v>1781.86</v>
      </c>
    </row>
    <row r="128" spans="1:21" outlineLevel="2" x14ac:dyDescent="0.25">
      <c r="A128" t="s">
        <v>273</v>
      </c>
      <c r="B128" t="str">
        <f t="shared" ca="1" si="73"/>
        <v>UNCA</v>
      </c>
      <c r="C128" t="str">
        <f t="shared" ca="1" si="74"/>
        <v>FortisAlberta Inc.</v>
      </c>
      <c r="D128" t="str">
        <f t="shared" ca="1" si="75"/>
        <v>0000025611</v>
      </c>
      <c r="E128" t="str">
        <f t="shared" ca="1" si="76"/>
        <v>FortisAlberta Reversing POD - Harmattan (256S)</v>
      </c>
      <c r="F128" s="34">
        <f t="shared" ca="1" si="77"/>
        <v>-6182.4800000000005</v>
      </c>
      <c r="G128" s="35">
        <f t="shared" ca="1" si="78"/>
        <v>-309.14</v>
      </c>
      <c r="H128" s="35">
        <f t="shared" ca="1" si="79"/>
        <v>-744.9</v>
      </c>
      <c r="I128" s="36">
        <f t="shared" ca="1" si="80"/>
        <v>-7236.52</v>
      </c>
      <c r="J128" s="34">
        <f t="shared" ca="1" si="81"/>
        <v>-24276.92</v>
      </c>
      <c r="K128" s="35">
        <f t="shared" ca="1" si="82"/>
        <v>-1213.8599999999999</v>
      </c>
      <c r="L128" s="35">
        <f t="shared" ca="1" si="83"/>
        <v>-3634.4299999999994</v>
      </c>
      <c r="M128" s="36">
        <f t="shared" ca="1" si="84"/>
        <v>-29125.210000000006</v>
      </c>
      <c r="N128" s="34">
        <f t="shared" ca="1" si="85"/>
        <v>-25904.309999999994</v>
      </c>
      <c r="O128" s="35">
        <f t="shared" ca="1" si="86"/>
        <v>-1295.2100000000003</v>
      </c>
      <c r="P128" s="35">
        <f t="shared" ca="1" si="87"/>
        <v>-4430.59</v>
      </c>
      <c r="Q128" s="36">
        <f t="shared" ca="1" si="88"/>
        <v>-31630.109999999997</v>
      </c>
      <c r="R128" s="34">
        <f t="shared" ca="1" si="56"/>
        <v>-56363.709999999992</v>
      </c>
      <c r="S128" s="35">
        <f t="shared" ca="1" si="57"/>
        <v>-2818.21</v>
      </c>
      <c r="T128" s="35">
        <f t="shared" ca="1" si="58"/>
        <v>-8809.9199999999983</v>
      </c>
      <c r="U128" s="36">
        <f t="shared" ca="1" si="59"/>
        <v>-67991.840000000011</v>
      </c>
    </row>
    <row r="129" spans="1:21" outlineLevel="2" x14ac:dyDescent="0.25">
      <c r="A129" t="s">
        <v>274</v>
      </c>
      <c r="B129" t="str">
        <f t="shared" ca="1" si="73"/>
        <v>UNCA</v>
      </c>
      <c r="C129" t="str">
        <f t="shared" ca="1" si="74"/>
        <v>FortisAlberta Inc.</v>
      </c>
      <c r="D129" t="str">
        <f t="shared" ca="1" si="75"/>
        <v>0000027711</v>
      </c>
      <c r="E129" t="str">
        <f t="shared" ca="1" si="76"/>
        <v>FortisAlberta Reversing POD - Hayter (277S)</v>
      </c>
      <c r="F129" s="34">
        <f t="shared" ca="1" si="77"/>
        <v>-3232.9299999999994</v>
      </c>
      <c r="G129" s="35">
        <f t="shared" ca="1" si="78"/>
        <v>-161.65</v>
      </c>
      <c r="H129" s="35">
        <f t="shared" ca="1" si="79"/>
        <v>-397.46000000000004</v>
      </c>
      <c r="I129" s="36">
        <f t="shared" ca="1" si="80"/>
        <v>-3792.04</v>
      </c>
      <c r="J129" s="34">
        <f t="shared" ca="1" si="81"/>
        <v>-167.35</v>
      </c>
      <c r="K129" s="35">
        <f t="shared" ca="1" si="82"/>
        <v>-8.3699999999999992</v>
      </c>
      <c r="L129" s="35">
        <f t="shared" ca="1" si="83"/>
        <v>-22.94</v>
      </c>
      <c r="M129" s="36">
        <f t="shared" ca="1" si="84"/>
        <v>-198.66</v>
      </c>
      <c r="N129" s="34">
        <f t="shared" ca="1" si="85"/>
        <v>0</v>
      </c>
      <c r="O129" s="35">
        <f t="shared" ca="1" si="86"/>
        <v>0</v>
      </c>
      <c r="P129" s="35">
        <f t="shared" ca="1" si="87"/>
        <v>0</v>
      </c>
      <c r="Q129" s="36">
        <f t="shared" ca="1" si="88"/>
        <v>0</v>
      </c>
      <c r="R129" s="34">
        <f t="shared" ca="1" si="56"/>
        <v>-3400.2799999999993</v>
      </c>
      <c r="S129" s="35">
        <f t="shared" ca="1" si="57"/>
        <v>-170.02</v>
      </c>
      <c r="T129" s="35">
        <f t="shared" ca="1" si="58"/>
        <v>-420.40000000000003</v>
      </c>
      <c r="U129" s="36">
        <f t="shared" ca="1" si="59"/>
        <v>-3990.7</v>
      </c>
    </row>
    <row r="130" spans="1:21" outlineLevel="2" x14ac:dyDescent="0.25">
      <c r="A130" t="s">
        <v>275</v>
      </c>
      <c r="B130" t="str">
        <f t="shared" ca="1" si="73"/>
        <v>UNCA</v>
      </c>
      <c r="C130" t="str">
        <f t="shared" ca="1" si="74"/>
        <v>FortisAlberta Inc.</v>
      </c>
      <c r="D130" t="str">
        <f t="shared" ca="1" si="75"/>
        <v>0000034911</v>
      </c>
      <c r="E130" t="str">
        <f t="shared" ca="1" si="76"/>
        <v>FortisAlberta Reversing POD - Stavely (349S)</v>
      </c>
      <c r="F130" s="34">
        <f t="shared" ca="1" si="77"/>
        <v>71.13</v>
      </c>
      <c r="G130" s="35">
        <f t="shared" ca="1" si="78"/>
        <v>3.56</v>
      </c>
      <c r="H130" s="35">
        <f t="shared" ca="1" si="79"/>
        <v>8.35</v>
      </c>
      <c r="I130" s="36">
        <f t="shared" ca="1" si="80"/>
        <v>83.039999999999992</v>
      </c>
      <c r="J130" s="34">
        <f t="shared" ca="1" si="81"/>
        <v>-193.79999999999998</v>
      </c>
      <c r="K130" s="35">
        <f t="shared" ca="1" si="82"/>
        <v>-9.69</v>
      </c>
      <c r="L130" s="35">
        <f t="shared" ca="1" si="83"/>
        <v>-27.51</v>
      </c>
      <c r="M130" s="36">
        <f t="shared" ca="1" si="84"/>
        <v>-230.99999999999997</v>
      </c>
      <c r="N130" s="34">
        <f t="shared" ca="1" si="85"/>
        <v>-0.2</v>
      </c>
      <c r="O130" s="35">
        <f t="shared" ca="1" si="86"/>
        <v>-0.01</v>
      </c>
      <c r="P130" s="35">
        <f t="shared" ca="1" si="87"/>
        <v>-0.04</v>
      </c>
      <c r="Q130" s="36">
        <f t="shared" ca="1" si="88"/>
        <v>-0.25</v>
      </c>
      <c r="R130" s="34">
        <f t="shared" ca="1" si="56"/>
        <v>-122.86999999999999</v>
      </c>
      <c r="S130" s="35">
        <f t="shared" ca="1" si="57"/>
        <v>-6.1399999999999988</v>
      </c>
      <c r="T130" s="35">
        <f t="shared" ca="1" si="58"/>
        <v>-19.200000000000003</v>
      </c>
      <c r="U130" s="36">
        <f t="shared" ca="1" si="59"/>
        <v>-148.20999999999998</v>
      </c>
    </row>
    <row r="131" spans="1:21" outlineLevel="2" x14ac:dyDescent="0.25">
      <c r="A131" t="s">
        <v>276</v>
      </c>
      <c r="B131" t="str">
        <f t="shared" ca="1" si="73"/>
        <v>UNCA</v>
      </c>
      <c r="C131" t="str">
        <f t="shared" ca="1" si="74"/>
        <v>FortisAlberta Inc.</v>
      </c>
      <c r="D131" t="str">
        <f t="shared" ca="1" si="75"/>
        <v>0000038511</v>
      </c>
      <c r="E131" t="str">
        <f t="shared" ca="1" si="76"/>
        <v>FortisAlberta Reversing POD - Spring Coulee (385S)</v>
      </c>
      <c r="F131" s="34">
        <f t="shared" ca="1" si="77"/>
        <v>-1.3</v>
      </c>
      <c r="G131" s="35">
        <f t="shared" ca="1" si="78"/>
        <v>-7.0000000000000007E-2</v>
      </c>
      <c r="H131" s="35">
        <f t="shared" ca="1" si="79"/>
        <v>-0.15</v>
      </c>
      <c r="I131" s="36">
        <f t="shared" ca="1" si="80"/>
        <v>-1.52</v>
      </c>
      <c r="J131" s="34">
        <f t="shared" ca="1" si="81"/>
        <v>-0.01</v>
      </c>
      <c r="K131" s="35">
        <f t="shared" ca="1" si="82"/>
        <v>0</v>
      </c>
      <c r="L131" s="35">
        <f t="shared" ca="1" si="83"/>
        <v>0</v>
      </c>
      <c r="M131" s="36">
        <f t="shared" ca="1" si="84"/>
        <v>-0.01</v>
      </c>
      <c r="N131" s="34">
        <f t="shared" ca="1" si="85"/>
        <v>-7.2099999999999991</v>
      </c>
      <c r="O131" s="35">
        <f t="shared" ca="1" si="86"/>
        <v>-0.36</v>
      </c>
      <c r="P131" s="35">
        <f t="shared" ca="1" si="87"/>
        <v>-1.25</v>
      </c>
      <c r="Q131" s="36">
        <f t="shared" ca="1" si="88"/>
        <v>-8.8199999999999985</v>
      </c>
      <c r="R131" s="34">
        <f t="shared" ca="1" si="56"/>
        <v>-8.52</v>
      </c>
      <c r="S131" s="35">
        <f t="shared" ca="1" si="57"/>
        <v>-0.43</v>
      </c>
      <c r="T131" s="35">
        <f t="shared" ca="1" si="58"/>
        <v>-1.4</v>
      </c>
      <c r="U131" s="36">
        <f t="shared" ca="1" si="59"/>
        <v>-10.349999999999998</v>
      </c>
    </row>
    <row r="132" spans="1:21" outlineLevel="2" x14ac:dyDescent="0.25">
      <c r="A132" t="s">
        <v>277</v>
      </c>
      <c r="B132" t="str">
        <f t="shared" ca="1" si="73"/>
        <v>UNCA</v>
      </c>
      <c r="C132" t="str">
        <f t="shared" ca="1" si="74"/>
        <v>FortisAlberta Inc.</v>
      </c>
      <c r="D132" t="str">
        <f t="shared" ca="1" si="75"/>
        <v>0000039611</v>
      </c>
      <c r="E132" t="str">
        <f t="shared" ca="1" si="76"/>
        <v>FortisAlberta Reversing POD - Pincher Creek (396S)</v>
      </c>
      <c r="F132" s="34">
        <f t="shared" ca="1" si="77"/>
        <v>1022.1099999999997</v>
      </c>
      <c r="G132" s="35">
        <f t="shared" ca="1" si="78"/>
        <v>51.110000000000007</v>
      </c>
      <c r="H132" s="35">
        <f t="shared" ca="1" si="79"/>
        <v>130.07999999999998</v>
      </c>
      <c r="I132" s="36">
        <f t="shared" ca="1" si="80"/>
        <v>1203.2999999999997</v>
      </c>
      <c r="J132" s="34">
        <f t="shared" ca="1" si="81"/>
        <v>3462.0600000000004</v>
      </c>
      <c r="K132" s="35">
        <f t="shared" ca="1" si="82"/>
        <v>173.11</v>
      </c>
      <c r="L132" s="35">
        <f t="shared" ca="1" si="83"/>
        <v>517.56000000000006</v>
      </c>
      <c r="M132" s="36">
        <f t="shared" ca="1" si="84"/>
        <v>4152.7300000000005</v>
      </c>
      <c r="N132" s="34">
        <f t="shared" ca="1" si="85"/>
        <v>4499.4599999999991</v>
      </c>
      <c r="O132" s="35">
        <f t="shared" ca="1" si="86"/>
        <v>224.97000000000003</v>
      </c>
      <c r="P132" s="35">
        <f t="shared" ca="1" si="87"/>
        <v>786.1</v>
      </c>
      <c r="Q132" s="36">
        <f t="shared" ca="1" si="88"/>
        <v>5510.5300000000007</v>
      </c>
      <c r="R132" s="34">
        <f t="shared" ca="1" si="56"/>
        <v>8983.6299999999992</v>
      </c>
      <c r="S132" s="35">
        <f t="shared" ca="1" si="57"/>
        <v>449.19000000000005</v>
      </c>
      <c r="T132" s="35">
        <f t="shared" ca="1" si="58"/>
        <v>1433.7400000000002</v>
      </c>
      <c r="U132" s="36">
        <f t="shared" ca="1" si="59"/>
        <v>10866.560000000001</v>
      </c>
    </row>
    <row r="133" spans="1:21" outlineLevel="2" x14ac:dyDescent="0.25">
      <c r="A133" t="s">
        <v>278</v>
      </c>
      <c r="B133" t="str">
        <f t="shared" ca="1" si="73"/>
        <v>UNCA</v>
      </c>
      <c r="C133" t="str">
        <f t="shared" ca="1" si="74"/>
        <v>FortisAlberta Inc.</v>
      </c>
      <c r="D133" t="str">
        <f t="shared" ca="1" si="75"/>
        <v>0000045411</v>
      </c>
      <c r="E133" t="str">
        <f t="shared" ca="1" si="76"/>
        <v>FortisAlberta Reversing POD - Buck Lake (454S)</v>
      </c>
      <c r="F133" s="34">
        <f t="shared" ca="1" si="77"/>
        <v>0</v>
      </c>
      <c r="G133" s="35">
        <f t="shared" ca="1" si="78"/>
        <v>0</v>
      </c>
      <c r="H133" s="35">
        <f t="shared" ca="1" si="79"/>
        <v>0</v>
      </c>
      <c r="I133" s="36">
        <f t="shared" ca="1" si="80"/>
        <v>0</v>
      </c>
      <c r="J133" s="34">
        <f t="shared" ca="1" si="81"/>
        <v>0</v>
      </c>
      <c r="K133" s="35">
        <f t="shared" ca="1" si="82"/>
        <v>0</v>
      </c>
      <c r="L133" s="35">
        <f t="shared" ca="1" si="83"/>
        <v>0</v>
      </c>
      <c r="M133" s="36">
        <f t="shared" ca="1" si="84"/>
        <v>0</v>
      </c>
      <c r="N133" s="34">
        <f t="shared" ca="1" si="85"/>
        <v>25.009999999999998</v>
      </c>
      <c r="O133" s="35">
        <f t="shared" ca="1" si="86"/>
        <v>1.25</v>
      </c>
      <c r="P133" s="35">
        <f t="shared" ca="1" si="87"/>
        <v>4.32</v>
      </c>
      <c r="Q133" s="36">
        <f t="shared" ca="1" si="88"/>
        <v>30.58</v>
      </c>
      <c r="R133" s="34">
        <f t="shared" ca="1" si="56"/>
        <v>25.009999999999998</v>
      </c>
      <c r="S133" s="35">
        <f t="shared" ca="1" si="57"/>
        <v>1.25</v>
      </c>
      <c r="T133" s="35">
        <f t="shared" ca="1" si="58"/>
        <v>4.32</v>
      </c>
      <c r="U133" s="36">
        <f t="shared" ca="1" si="59"/>
        <v>30.58</v>
      </c>
    </row>
    <row r="134" spans="1:21" outlineLevel="2" x14ac:dyDescent="0.25">
      <c r="A134" t="s">
        <v>279</v>
      </c>
      <c r="B134" t="str">
        <f t="shared" ca="1" si="73"/>
        <v>UNCA</v>
      </c>
      <c r="C134" t="str">
        <f t="shared" ca="1" si="74"/>
        <v>FortisAlberta Inc.</v>
      </c>
      <c r="D134" t="str">
        <f t="shared" ca="1" si="75"/>
        <v>0000065911</v>
      </c>
      <c r="E134" t="str">
        <f t="shared" ca="1" si="76"/>
        <v>FortisAlberta Reversing POD - Pegasus (659S)</v>
      </c>
      <c r="F134" s="34">
        <f t="shared" ca="1" si="77"/>
        <v>430.03999999999996</v>
      </c>
      <c r="G134" s="35">
        <f t="shared" ca="1" si="78"/>
        <v>21.52</v>
      </c>
      <c r="H134" s="35">
        <f t="shared" ca="1" si="79"/>
        <v>53.739999999999995</v>
      </c>
      <c r="I134" s="36">
        <f t="shared" ca="1" si="80"/>
        <v>505.3</v>
      </c>
      <c r="J134" s="34">
        <f t="shared" ca="1" si="81"/>
        <v>5629.3</v>
      </c>
      <c r="K134" s="35">
        <f t="shared" ca="1" si="82"/>
        <v>281.47000000000003</v>
      </c>
      <c r="L134" s="35">
        <f t="shared" ca="1" si="83"/>
        <v>840.83</v>
      </c>
      <c r="M134" s="36">
        <f t="shared" ca="1" si="84"/>
        <v>6751.6</v>
      </c>
      <c r="N134" s="34">
        <f t="shared" ca="1" si="85"/>
        <v>21805.32</v>
      </c>
      <c r="O134" s="35">
        <f t="shared" ca="1" si="86"/>
        <v>1090.27</v>
      </c>
      <c r="P134" s="35">
        <f t="shared" ca="1" si="87"/>
        <v>3777.09</v>
      </c>
      <c r="Q134" s="36">
        <f t="shared" ca="1" si="88"/>
        <v>26672.68</v>
      </c>
      <c r="R134" s="34">
        <f t="shared" ca="1" si="56"/>
        <v>27864.66</v>
      </c>
      <c r="S134" s="35">
        <f t="shared" ca="1" si="57"/>
        <v>1393.26</v>
      </c>
      <c r="T134" s="35">
        <f t="shared" ca="1" si="58"/>
        <v>4671.66</v>
      </c>
      <c r="U134" s="36">
        <f t="shared" ca="1" si="59"/>
        <v>33929.58</v>
      </c>
    </row>
    <row r="135" spans="1:21" outlineLevel="2" x14ac:dyDescent="0.25">
      <c r="A135" t="s">
        <v>454</v>
      </c>
      <c r="B135" t="str">
        <f t="shared" ca="1" si="73"/>
        <v>UNCA</v>
      </c>
      <c r="C135" t="str">
        <f t="shared" ca="1" si="74"/>
        <v>FortisAlberta Inc.</v>
      </c>
      <c r="D135" t="str">
        <f t="shared" ca="1" si="75"/>
        <v>0000079301</v>
      </c>
      <c r="E135" t="str">
        <f t="shared" ca="1" si="76"/>
        <v>FortisAlberta DOS - Cochrane EV Partnership (793S)</v>
      </c>
      <c r="F135" s="34">
        <f t="shared" ca="1" si="77"/>
        <v>0</v>
      </c>
      <c r="G135" s="35">
        <f t="shared" ca="1" si="78"/>
        <v>0</v>
      </c>
      <c r="H135" s="35">
        <f t="shared" ca="1" si="79"/>
        <v>0</v>
      </c>
      <c r="I135" s="36">
        <f t="shared" ca="1" si="80"/>
        <v>0</v>
      </c>
      <c r="J135" s="34">
        <f t="shared" ca="1" si="81"/>
        <v>65284.600000000013</v>
      </c>
      <c r="K135" s="35">
        <f t="shared" ca="1" si="82"/>
        <v>3264.23</v>
      </c>
      <c r="L135" s="35">
        <f t="shared" ca="1" si="83"/>
        <v>9699.4699999999993</v>
      </c>
      <c r="M135" s="36">
        <f t="shared" ca="1" si="84"/>
        <v>78248.300000000017</v>
      </c>
      <c r="N135" s="34">
        <f t="shared" ca="1" si="85"/>
        <v>17646.540000000005</v>
      </c>
      <c r="O135" s="35">
        <f t="shared" ca="1" si="86"/>
        <v>882.32</v>
      </c>
      <c r="P135" s="35">
        <f t="shared" ca="1" si="87"/>
        <v>2938.42</v>
      </c>
      <c r="Q135" s="36">
        <f t="shared" ca="1" si="88"/>
        <v>21467.280000000006</v>
      </c>
      <c r="R135" s="34">
        <f t="shared" ca="1" si="56"/>
        <v>82931.140000000014</v>
      </c>
      <c r="S135" s="35">
        <f t="shared" ca="1" si="57"/>
        <v>4146.55</v>
      </c>
      <c r="T135" s="35">
        <f t="shared" ca="1" si="58"/>
        <v>12637.89</v>
      </c>
      <c r="U135" s="36">
        <f t="shared" ca="1" si="59"/>
        <v>99715.580000000016</v>
      </c>
    </row>
    <row r="136" spans="1:21" outlineLevel="2" x14ac:dyDescent="0.25">
      <c r="A136" t="s">
        <v>280</v>
      </c>
      <c r="B136" t="str">
        <f t="shared" ca="1" si="73"/>
        <v>UNCA</v>
      </c>
      <c r="C136" t="str">
        <f t="shared" ca="1" si="74"/>
        <v>FortisAlberta Inc.</v>
      </c>
      <c r="D136" t="str">
        <f t="shared" ca="1" si="75"/>
        <v>0000089511</v>
      </c>
      <c r="E136" t="str">
        <f t="shared" ca="1" si="76"/>
        <v>FortisAlberta Reversing POD - Suffield (895S)</v>
      </c>
      <c r="F136" s="34">
        <f t="shared" ca="1" si="77"/>
        <v>0</v>
      </c>
      <c r="G136" s="35">
        <f t="shared" ca="1" si="78"/>
        <v>0</v>
      </c>
      <c r="H136" s="35">
        <f t="shared" ca="1" si="79"/>
        <v>0</v>
      </c>
      <c r="I136" s="36">
        <f t="shared" ca="1" si="80"/>
        <v>0</v>
      </c>
      <c r="J136" s="34">
        <f t="shared" ca="1" si="81"/>
        <v>0</v>
      </c>
      <c r="K136" s="35">
        <f t="shared" ca="1" si="82"/>
        <v>0</v>
      </c>
      <c r="L136" s="35">
        <f t="shared" ca="1" si="83"/>
        <v>0</v>
      </c>
      <c r="M136" s="36">
        <f t="shared" ca="1" si="84"/>
        <v>0</v>
      </c>
      <c r="N136" s="34">
        <f t="shared" ca="1" si="85"/>
        <v>0</v>
      </c>
      <c r="O136" s="35">
        <f t="shared" ca="1" si="86"/>
        <v>0</v>
      </c>
      <c r="P136" s="35">
        <f t="shared" ca="1" si="87"/>
        <v>0</v>
      </c>
      <c r="Q136" s="36">
        <f t="shared" ca="1" si="88"/>
        <v>0</v>
      </c>
      <c r="R136" s="34">
        <f t="shared" ca="1" si="56"/>
        <v>0</v>
      </c>
      <c r="S136" s="35">
        <f t="shared" ca="1" si="57"/>
        <v>0</v>
      </c>
      <c r="T136" s="35">
        <f t="shared" ca="1" si="58"/>
        <v>0</v>
      </c>
      <c r="U136" s="36">
        <f t="shared" ca="1" si="59"/>
        <v>0</v>
      </c>
    </row>
    <row r="137" spans="1:21" outlineLevel="1" x14ac:dyDescent="0.25">
      <c r="C137" s="2" t="s">
        <v>701</v>
      </c>
      <c r="F137" s="34">
        <f t="shared" ref="F137:U137" ca="1" si="89">SUBTOTAL(9,F125:F136)</f>
        <v>-9071.5800000000017</v>
      </c>
      <c r="G137" s="35">
        <f t="shared" ca="1" si="89"/>
        <v>-453.59000000000015</v>
      </c>
      <c r="H137" s="35">
        <f t="shared" ca="1" si="89"/>
        <v>-1098.6600000000003</v>
      </c>
      <c r="I137" s="36">
        <f t="shared" ca="1" si="89"/>
        <v>-10623.830000000002</v>
      </c>
      <c r="J137" s="34">
        <f t="shared" ca="1" si="89"/>
        <v>48621.080000000016</v>
      </c>
      <c r="K137" s="35">
        <f t="shared" ca="1" si="89"/>
        <v>2431.0600000000004</v>
      </c>
      <c r="L137" s="35">
        <f t="shared" ca="1" si="89"/>
        <v>7208.36</v>
      </c>
      <c r="M137" s="36">
        <f t="shared" ca="1" si="89"/>
        <v>58260.500000000015</v>
      </c>
      <c r="N137" s="34">
        <f t="shared" ca="1" si="89"/>
        <v>19796.320000000007</v>
      </c>
      <c r="O137" s="35">
        <f t="shared" ca="1" si="89"/>
        <v>989.82999999999981</v>
      </c>
      <c r="P137" s="35">
        <f t="shared" ca="1" si="89"/>
        <v>3377.12</v>
      </c>
      <c r="Q137" s="36">
        <f t="shared" ca="1" si="89"/>
        <v>24163.270000000011</v>
      </c>
      <c r="R137" s="34">
        <f t="shared" ca="1" si="89"/>
        <v>59345.820000000022</v>
      </c>
      <c r="S137" s="35">
        <f t="shared" ca="1" si="89"/>
        <v>2967.3</v>
      </c>
      <c r="T137" s="35">
        <f t="shared" ca="1" si="89"/>
        <v>9486.8200000000015</v>
      </c>
      <c r="U137" s="36">
        <f t="shared" ca="1" si="89"/>
        <v>71799.94</v>
      </c>
    </row>
    <row r="138" spans="1:21" outlineLevel="2" x14ac:dyDescent="0.25">
      <c r="A138" t="s">
        <v>369</v>
      </c>
      <c r="B138" t="str">
        <f ca="1">VLOOKUP($A138,IndexLookup,2,FALSE)</f>
        <v>GPWF</v>
      </c>
      <c r="C138" t="str">
        <f ca="1">VLOOKUP($B138,ParticipantLookup,2,FALSE)</f>
        <v>Ghost Pine Windfarm, LP</v>
      </c>
      <c r="D138" t="str">
        <f ca="1">VLOOKUP($A138,IndexLookup,3,FALSE)</f>
        <v>NEP1</v>
      </c>
      <c r="E138" t="str">
        <f ca="1">VLOOKUP($D138,FacilityLookup,2,FALSE)</f>
        <v>Ghost Pine Wind Facility</v>
      </c>
      <c r="F138" s="34">
        <f ca="1">IFERROR(VLOOKUP($A138,Lookup2016,53,FALSE),0)</f>
        <v>30422.909999999996</v>
      </c>
      <c r="G138" s="35">
        <f ca="1">IFERROR(VLOOKUP($A138,Lookup2016,54,FALSE),0)</f>
        <v>1521.1299999999997</v>
      </c>
      <c r="H138" s="35">
        <f ca="1">IFERROR(VLOOKUP($A138,Lookup2016,55,FALSE),0)</f>
        <v>3802.4799999999996</v>
      </c>
      <c r="I138" s="36">
        <f ca="1">IFERROR(VLOOKUP($A138,Lookup2016,56,FALSE),0)</f>
        <v>35746.519999999997</v>
      </c>
      <c r="J138" s="34">
        <f ca="1">IFERROR(VLOOKUP($A138,Lookup2015,53,FALSE),0)</f>
        <v>-16135.109999999997</v>
      </c>
      <c r="K138" s="35">
        <f ca="1">IFERROR(VLOOKUP($A138,Lookup2015,54,FALSE),0)</f>
        <v>-806.75000000000011</v>
      </c>
      <c r="L138" s="35">
        <f ca="1">IFERROR(VLOOKUP($A138,Lookup2015,55,FALSE),0)</f>
        <v>-2407.2400000000002</v>
      </c>
      <c r="M138" s="36">
        <f ca="1">IFERROR(VLOOKUP($A138,Lookup2015,56,FALSE),0)</f>
        <v>-19349.099999999999</v>
      </c>
      <c r="N138" s="34">
        <f ca="1">IFERROR(VLOOKUP($A138,Lookup2014,53,FALSE),0)</f>
        <v>-34356.270000000004</v>
      </c>
      <c r="O138" s="35">
        <f ca="1">IFERROR(VLOOKUP($A138,Lookup2014,54,FALSE),0)</f>
        <v>-1717.8200000000002</v>
      </c>
      <c r="P138" s="35">
        <f ca="1">IFERROR(VLOOKUP($A138,Lookup2014,55,FALSE),0)</f>
        <v>-5881.7199999999993</v>
      </c>
      <c r="Q138" s="36">
        <f ca="1">IFERROR(VLOOKUP($A138,Lookup2014,56,FALSE),0)</f>
        <v>-41955.810000000005</v>
      </c>
      <c r="R138" s="34">
        <f t="shared" ca="1" si="56"/>
        <v>-20068.470000000005</v>
      </c>
      <c r="S138" s="35">
        <f t="shared" ca="1" si="57"/>
        <v>-1003.4400000000006</v>
      </c>
      <c r="T138" s="35">
        <f t="shared" ca="1" si="58"/>
        <v>-4486.4799999999996</v>
      </c>
      <c r="U138" s="36">
        <f t="shared" ca="1" si="59"/>
        <v>-25558.390000000007</v>
      </c>
    </row>
    <row r="139" spans="1:21" outlineLevel="1" x14ac:dyDescent="0.25">
      <c r="C139" s="2" t="s">
        <v>702</v>
      </c>
      <c r="F139" s="34">
        <f t="shared" ref="F139:U139" ca="1" si="90">SUBTOTAL(9,F138:F138)</f>
        <v>30422.909999999996</v>
      </c>
      <c r="G139" s="35">
        <f t="shared" ca="1" si="90"/>
        <v>1521.1299999999997</v>
      </c>
      <c r="H139" s="35">
        <f t="shared" ca="1" si="90"/>
        <v>3802.4799999999996</v>
      </c>
      <c r="I139" s="36">
        <f t="shared" ca="1" si="90"/>
        <v>35746.519999999997</v>
      </c>
      <c r="J139" s="34">
        <f t="shared" ca="1" si="90"/>
        <v>-16135.109999999997</v>
      </c>
      <c r="K139" s="35">
        <f t="shared" ca="1" si="90"/>
        <v>-806.75000000000011</v>
      </c>
      <c r="L139" s="35">
        <f t="shared" ca="1" si="90"/>
        <v>-2407.2400000000002</v>
      </c>
      <c r="M139" s="36">
        <f t="shared" ca="1" si="90"/>
        <v>-19349.099999999999</v>
      </c>
      <c r="N139" s="34">
        <f t="shared" ca="1" si="90"/>
        <v>-34356.270000000004</v>
      </c>
      <c r="O139" s="35">
        <f t="shared" ca="1" si="90"/>
        <v>-1717.8200000000002</v>
      </c>
      <c r="P139" s="35">
        <f t="shared" ca="1" si="90"/>
        <v>-5881.7199999999993</v>
      </c>
      <c r="Q139" s="36">
        <f t="shared" ca="1" si="90"/>
        <v>-41955.810000000005</v>
      </c>
      <c r="R139" s="34">
        <f t="shared" ca="1" si="90"/>
        <v>-20068.470000000005</v>
      </c>
      <c r="S139" s="35">
        <f t="shared" ca="1" si="90"/>
        <v>-1003.4400000000006</v>
      </c>
      <c r="T139" s="35">
        <f t="shared" ca="1" si="90"/>
        <v>-4486.4799999999996</v>
      </c>
      <c r="U139" s="36">
        <f t="shared" ca="1" si="90"/>
        <v>-25558.390000000007</v>
      </c>
    </row>
    <row r="140" spans="1:21" outlineLevel="2" x14ac:dyDescent="0.25">
      <c r="A140" t="s">
        <v>372</v>
      </c>
      <c r="B140" t="str">
        <f ca="1">VLOOKUP($A140,IndexLookup,2,FALSE)</f>
        <v>GPI</v>
      </c>
      <c r="C140" t="str">
        <f ca="1">VLOOKUP($B140,ParticipantLookup,2,FALSE)</f>
        <v>Grande Prairie Generation Inc.</v>
      </c>
      <c r="D140" t="str">
        <f ca="1">VLOOKUP($A140,IndexLookup,3,FALSE)</f>
        <v>NPP1</v>
      </c>
      <c r="E140" t="str">
        <f ca="1">VLOOKUP($D140,FacilityLookup,2,FALSE)</f>
        <v>Northern Prairie Power Project</v>
      </c>
      <c r="F140" s="34">
        <f ca="1">IFERROR(VLOOKUP($A140,Lookup2016,53,FALSE),0)</f>
        <v>-79409.99000000002</v>
      </c>
      <c r="G140" s="35">
        <f ca="1">IFERROR(VLOOKUP($A140,Lookup2016,54,FALSE),0)</f>
        <v>-3970.49</v>
      </c>
      <c r="H140" s="35">
        <f ca="1">IFERROR(VLOOKUP($A140,Lookup2016,55,FALSE),0)</f>
        <v>-9885.09</v>
      </c>
      <c r="I140" s="36">
        <f ca="1">IFERROR(VLOOKUP($A140,Lookup2016,56,FALSE),0)</f>
        <v>-93265.57</v>
      </c>
      <c r="J140" s="34">
        <f ca="1">IFERROR(VLOOKUP($A140,Lookup2015,53,FALSE),0)</f>
        <v>-480882.11000000004</v>
      </c>
      <c r="K140" s="35">
        <f ca="1">IFERROR(VLOOKUP($A140,Lookup2015,54,FALSE),0)</f>
        <v>-24044.100000000002</v>
      </c>
      <c r="L140" s="35">
        <f ca="1">IFERROR(VLOOKUP($A140,Lookup2015,55,FALSE),0)</f>
        <v>-71693.390000000014</v>
      </c>
      <c r="M140" s="36">
        <f ca="1">IFERROR(VLOOKUP($A140,Lookup2015,56,FALSE),0)</f>
        <v>-576619.6</v>
      </c>
      <c r="N140" s="34">
        <f ca="1">IFERROR(VLOOKUP($A140,Lookup2014,53,FALSE),0)</f>
        <v>-534845.91</v>
      </c>
      <c r="O140" s="35">
        <f ca="1">IFERROR(VLOOKUP($A140,Lookup2014,54,FALSE),0)</f>
        <v>-26742.309999999998</v>
      </c>
      <c r="P140" s="35">
        <f ca="1">IFERROR(VLOOKUP($A140,Lookup2014,55,FALSE),0)</f>
        <v>-94089.79</v>
      </c>
      <c r="Q140" s="36">
        <f ca="1">IFERROR(VLOOKUP($A140,Lookup2014,56,FALSE),0)</f>
        <v>-655678.00999999989</v>
      </c>
      <c r="R140" s="34">
        <f t="shared" ca="1" si="56"/>
        <v>-1095138.0100000002</v>
      </c>
      <c r="S140" s="35">
        <f t="shared" ca="1" si="57"/>
        <v>-54756.9</v>
      </c>
      <c r="T140" s="35">
        <f t="shared" ca="1" si="58"/>
        <v>-175668.27000000002</v>
      </c>
      <c r="U140" s="36">
        <f t="shared" ca="1" si="59"/>
        <v>-1325563.1799999997</v>
      </c>
    </row>
    <row r="141" spans="1:21" outlineLevel="1" x14ac:dyDescent="0.25">
      <c r="C141" s="2" t="s">
        <v>703</v>
      </c>
      <c r="F141" s="34">
        <f t="shared" ref="F141:U141" ca="1" si="91">SUBTOTAL(9,F140:F140)</f>
        <v>-79409.99000000002</v>
      </c>
      <c r="G141" s="35">
        <f t="shared" ca="1" si="91"/>
        <v>-3970.49</v>
      </c>
      <c r="H141" s="35">
        <f t="shared" ca="1" si="91"/>
        <v>-9885.09</v>
      </c>
      <c r="I141" s="36">
        <f t="shared" ca="1" si="91"/>
        <v>-93265.57</v>
      </c>
      <c r="J141" s="34">
        <f t="shared" ca="1" si="91"/>
        <v>-480882.11000000004</v>
      </c>
      <c r="K141" s="35">
        <f t="shared" ca="1" si="91"/>
        <v>-24044.100000000002</v>
      </c>
      <c r="L141" s="35">
        <f t="shared" ca="1" si="91"/>
        <v>-71693.390000000014</v>
      </c>
      <c r="M141" s="36">
        <f t="shared" ca="1" si="91"/>
        <v>-576619.6</v>
      </c>
      <c r="N141" s="34">
        <f t="shared" ca="1" si="91"/>
        <v>-534845.91</v>
      </c>
      <c r="O141" s="35">
        <f t="shared" ca="1" si="91"/>
        <v>-26742.309999999998</v>
      </c>
      <c r="P141" s="35">
        <f t="shared" ca="1" si="91"/>
        <v>-94089.79</v>
      </c>
      <c r="Q141" s="36">
        <f t="shared" ca="1" si="91"/>
        <v>-655678.00999999989</v>
      </c>
      <c r="R141" s="34">
        <f t="shared" ca="1" si="91"/>
        <v>-1095138.0100000002</v>
      </c>
      <c r="S141" s="35">
        <f t="shared" ca="1" si="91"/>
        <v>-54756.9</v>
      </c>
      <c r="T141" s="35">
        <f t="shared" ca="1" si="91"/>
        <v>-175668.27000000002</v>
      </c>
      <c r="U141" s="36">
        <f t="shared" ca="1" si="91"/>
        <v>-1325563.1799999997</v>
      </c>
    </row>
    <row r="142" spans="1:21" outlineLevel="2" x14ac:dyDescent="0.25">
      <c r="A142" t="s">
        <v>346</v>
      </c>
      <c r="B142" t="str">
        <f ca="1">VLOOKUP($A142,IndexLookup,2,FALSE)</f>
        <v>HWP</v>
      </c>
      <c r="C142" t="str">
        <f ca="1">VLOOKUP($B142,ParticipantLookup,2,FALSE)</f>
        <v>Halkirk I Wind Project LP</v>
      </c>
      <c r="D142" t="str">
        <f ca="1">VLOOKUP($A142,IndexLookup,3,FALSE)</f>
        <v>HAL1</v>
      </c>
      <c r="E142" t="str">
        <f ca="1">VLOOKUP($D142,FacilityLookup,2,FALSE)</f>
        <v>Halkirk Wind Facility</v>
      </c>
      <c r="F142" s="34">
        <f ca="1">IFERROR(VLOOKUP($A142,Lookup2016,53,FALSE),0)</f>
        <v>-68700.850000000006</v>
      </c>
      <c r="G142" s="35">
        <f ca="1">IFERROR(VLOOKUP($A142,Lookup2016,54,FALSE),0)</f>
        <v>-3435.04</v>
      </c>
      <c r="H142" s="35">
        <f ca="1">IFERROR(VLOOKUP($A142,Lookup2016,55,FALSE),0)</f>
        <v>-8504.98</v>
      </c>
      <c r="I142" s="36">
        <f ca="1">IFERROR(VLOOKUP($A142,Lookup2016,56,FALSE),0)</f>
        <v>-80640.87</v>
      </c>
      <c r="J142" s="34">
        <f ca="1">IFERROR(VLOOKUP($A142,Lookup2015,53,FALSE),0)</f>
        <v>-201272.24999999997</v>
      </c>
      <c r="K142" s="35">
        <f ca="1">IFERROR(VLOOKUP($A142,Lookup2015,54,FALSE),0)</f>
        <v>-10063.6</v>
      </c>
      <c r="L142" s="35">
        <f ca="1">IFERROR(VLOOKUP($A142,Lookup2015,55,FALSE),0)</f>
        <v>-30047.920000000002</v>
      </c>
      <c r="M142" s="36">
        <f ca="1">IFERROR(VLOOKUP($A142,Lookup2015,56,FALSE),0)</f>
        <v>-241383.77000000002</v>
      </c>
      <c r="N142" s="34">
        <f ca="1">IFERROR(VLOOKUP($A142,Lookup2014,53,FALSE),0)</f>
        <v>-156958.48000000007</v>
      </c>
      <c r="O142" s="35">
        <f ca="1">IFERROR(VLOOKUP($A142,Lookup2014,54,FALSE),0)</f>
        <v>-7847.9100000000008</v>
      </c>
      <c r="P142" s="35">
        <f ca="1">IFERROR(VLOOKUP($A142,Lookup2014,55,FALSE),0)</f>
        <v>-27207.13</v>
      </c>
      <c r="Q142" s="36">
        <f ca="1">IFERROR(VLOOKUP($A142,Lookup2014,56,FALSE),0)</f>
        <v>-192013.52000000008</v>
      </c>
      <c r="R142" s="34">
        <f t="shared" ca="1" si="56"/>
        <v>-426931.58000000007</v>
      </c>
      <c r="S142" s="35">
        <f t="shared" ca="1" si="57"/>
        <v>-21346.55</v>
      </c>
      <c r="T142" s="35">
        <f t="shared" ca="1" si="58"/>
        <v>-65760.03</v>
      </c>
      <c r="U142" s="36">
        <f t="shared" ca="1" si="59"/>
        <v>-514038.16000000009</v>
      </c>
    </row>
    <row r="143" spans="1:21" outlineLevel="1" x14ac:dyDescent="0.25">
      <c r="C143" s="2" t="s">
        <v>704</v>
      </c>
      <c r="F143" s="34">
        <f t="shared" ref="F143:U143" ca="1" si="92">SUBTOTAL(9,F142:F142)</f>
        <v>-68700.850000000006</v>
      </c>
      <c r="G143" s="35">
        <f t="shared" ca="1" si="92"/>
        <v>-3435.04</v>
      </c>
      <c r="H143" s="35">
        <f t="shared" ca="1" si="92"/>
        <v>-8504.98</v>
      </c>
      <c r="I143" s="36">
        <f t="shared" ca="1" si="92"/>
        <v>-80640.87</v>
      </c>
      <c r="J143" s="34">
        <f t="shared" ca="1" si="92"/>
        <v>-201272.24999999997</v>
      </c>
      <c r="K143" s="35">
        <f t="shared" ca="1" si="92"/>
        <v>-10063.6</v>
      </c>
      <c r="L143" s="35">
        <f t="shared" ca="1" si="92"/>
        <v>-30047.920000000002</v>
      </c>
      <c r="M143" s="36">
        <f t="shared" ca="1" si="92"/>
        <v>-241383.77000000002</v>
      </c>
      <c r="N143" s="34">
        <f t="shared" ca="1" si="92"/>
        <v>-156958.48000000007</v>
      </c>
      <c r="O143" s="35">
        <f t="shared" ca="1" si="92"/>
        <v>-7847.9100000000008</v>
      </c>
      <c r="P143" s="35">
        <f t="shared" ca="1" si="92"/>
        <v>-27207.13</v>
      </c>
      <c r="Q143" s="36">
        <f t="shared" ca="1" si="92"/>
        <v>-192013.52000000008</v>
      </c>
      <c r="R143" s="34">
        <f t="shared" ca="1" si="92"/>
        <v>-426931.58000000007</v>
      </c>
      <c r="S143" s="35">
        <f t="shared" ca="1" si="92"/>
        <v>-21346.55</v>
      </c>
      <c r="T143" s="35">
        <f t="shared" ca="1" si="92"/>
        <v>-65760.03</v>
      </c>
      <c r="U143" s="36">
        <f t="shared" ca="1" si="92"/>
        <v>-514038.16000000009</v>
      </c>
    </row>
    <row r="144" spans="1:21" outlineLevel="2" x14ac:dyDescent="0.25">
      <c r="A144" t="s">
        <v>352</v>
      </c>
      <c r="B144" t="str">
        <f ca="1">VLOOKUP($A144,IndexLookup,2,FALSE)</f>
        <v>ESSO</v>
      </c>
      <c r="C144" t="str">
        <f ca="1">VLOOKUP($B144,ParticipantLookup,2,FALSE)</f>
        <v>Imperial Oil Resources</v>
      </c>
      <c r="D144" t="str">
        <f ca="1">VLOOKUP($A144,IndexLookup,3,FALSE)</f>
        <v>IOR1</v>
      </c>
      <c r="E144" t="str">
        <f ca="1">VLOOKUP($D144,FacilityLookup,2,FALSE)</f>
        <v>Cold Lake Industrial System</v>
      </c>
      <c r="F144" s="34">
        <f ca="1">IFERROR(VLOOKUP($A144,Lookup2016,53,FALSE),0)</f>
        <v>124918.63000000003</v>
      </c>
      <c r="G144" s="35">
        <f ca="1">IFERROR(VLOOKUP($A144,Lookup2016,54,FALSE),0)</f>
        <v>6245.94</v>
      </c>
      <c r="H144" s="35">
        <f ca="1">IFERROR(VLOOKUP($A144,Lookup2016,55,FALSE),0)</f>
        <v>15683.880000000001</v>
      </c>
      <c r="I144" s="36">
        <f ca="1">IFERROR(VLOOKUP($A144,Lookup2016,56,FALSE),0)</f>
        <v>146848.44999999998</v>
      </c>
      <c r="J144" s="34">
        <f ca="1">IFERROR(VLOOKUP($A144,Lookup2015,53,FALSE),0)</f>
        <v>777166.25999999989</v>
      </c>
      <c r="K144" s="35">
        <f ca="1">IFERROR(VLOOKUP($A144,Lookup2015,54,FALSE),0)</f>
        <v>38858.31</v>
      </c>
      <c r="L144" s="35">
        <f ca="1">IFERROR(VLOOKUP($A144,Lookup2015,55,FALSE),0)</f>
        <v>114411.54000000001</v>
      </c>
      <c r="M144" s="36">
        <f ca="1">IFERROR(VLOOKUP($A144,Lookup2015,56,FALSE),0)</f>
        <v>930436.11</v>
      </c>
      <c r="N144" s="34">
        <f ca="1">IFERROR(VLOOKUP($A144,Lookup2014,53,FALSE),0)</f>
        <v>-336772.68</v>
      </c>
      <c r="O144" s="35">
        <f ca="1">IFERROR(VLOOKUP($A144,Lookup2014,54,FALSE),0)</f>
        <v>-16838.63</v>
      </c>
      <c r="P144" s="35">
        <f ca="1">IFERROR(VLOOKUP($A144,Lookup2014,55,FALSE),0)</f>
        <v>-59254.619999999995</v>
      </c>
      <c r="Q144" s="36">
        <f ca="1">IFERROR(VLOOKUP($A144,Lookup2014,56,FALSE),0)</f>
        <v>-412865.93</v>
      </c>
      <c r="R144" s="34">
        <f t="shared" ca="1" si="56"/>
        <v>565312.21</v>
      </c>
      <c r="S144" s="35">
        <f t="shared" ca="1" si="57"/>
        <v>28265.62</v>
      </c>
      <c r="T144" s="35">
        <f t="shared" ca="1" si="58"/>
        <v>70840.800000000017</v>
      </c>
      <c r="U144" s="36">
        <f t="shared" ca="1" si="59"/>
        <v>664418.63000000012</v>
      </c>
    </row>
    <row r="145" spans="1:21" outlineLevel="2" x14ac:dyDescent="0.25">
      <c r="A145" t="s">
        <v>353</v>
      </c>
      <c r="B145" t="str">
        <f ca="1">VLOOKUP($A145,IndexLookup,2,FALSE)</f>
        <v>ESSO</v>
      </c>
      <c r="C145" t="str">
        <f ca="1">VLOOKUP($B145,ParticipantLookup,2,FALSE)</f>
        <v>Imperial Oil Resources</v>
      </c>
      <c r="D145" t="str">
        <f ca="1">VLOOKUP($A145,IndexLookup,3,FALSE)</f>
        <v>IOR3</v>
      </c>
      <c r="E145" t="str">
        <f ca="1">VLOOKUP($D145,FacilityLookup,2,FALSE)</f>
        <v>Kearl Oil Sands Industrial System</v>
      </c>
      <c r="F145" s="34">
        <f ca="1">IFERROR(VLOOKUP($A145,Lookup2016,53,FALSE),0)</f>
        <v>0</v>
      </c>
      <c r="G145" s="35">
        <f ca="1">IFERROR(VLOOKUP($A145,Lookup2016,54,FALSE),0)</f>
        <v>0</v>
      </c>
      <c r="H145" s="35">
        <f ca="1">IFERROR(VLOOKUP($A145,Lookup2016,55,FALSE),0)</f>
        <v>0</v>
      </c>
      <c r="I145" s="36">
        <f ca="1">IFERROR(VLOOKUP($A145,Lookup2016,56,FALSE),0)</f>
        <v>0</v>
      </c>
      <c r="J145" s="34">
        <f ca="1">IFERROR(VLOOKUP($A145,Lookup2015,53,FALSE),0)</f>
        <v>0</v>
      </c>
      <c r="K145" s="35">
        <f ca="1">IFERROR(VLOOKUP($A145,Lookup2015,54,FALSE),0)</f>
        <v>0</v>
      </c>
      <c r="L145" s="35">
        <f ca="1">IFERROR(VLOOKUP($A145,Lookup2015,55,FALSE),0)</f>
        <v>0</v>
      </c>
      <c r="M145" s="36">
        <f ca="1">IFERROR(VLOOKUP($A145,Lookup2015,56,FALSE),0)</f>
        <v>0</v>
      </c>
      <c r="N145" s="34">
        <f ca="1">IFERROR(VLOOKUP($A145,Lookup2014,53,FALSE),0)</f>
        <v>0</v>
      </c>
      <c r="O145" s="35">
        <f ca="1">IFERROR(VLOOKUP($A145,Lookup2014,54,FALSE),0)</f>
        <v>0</v>
      </c>
      <c r="P145" s="35">
        <f ca="1">IFERROR(VLOOKUP($A145,Lookup2014,55,FALSE),0)</f>
        <v>0</v>
      </c>
      <c r="Q145" s="36">
        <f ca="1">IFERROR(VLOOKUP($A145,Lookup2014,56,FALSE),0)</f>
        <v>0</v>
      </c>
      <c r="R145" s="34">
        <f t="shared" ca="1" si="56"/>
        <v>0</v>
      </c>
      <c r="S145" s="35">
        <f t="shared" ca="1" si="57"/>
        <v>0</v>
      </c>
      <c r="T145" s="35">
        <f t="shared" ca="1" si="58"/>
        <v>0</v>
      </c>
      <c r="U145" s="36">
        <f t="shared" ca="1" si="59"/>
        <v>0</v>
      </c>
    </row>
    <row r="146" spans="1:21" outlineLevel="1" x14ac:dyDescent="0.25">
      <c r="C146" s="2" t="s">
        <v>705</v>
      </c>
      <c r="F146" s="34">
        <f t="shared" ref="F146:U146" ca="1" si="93">SUBTOTAL(9,F144:F145)</f>
        <v>124918.63000000003</v>
      </c>
      <c r="G146" s="35">
        <f t="shared" ca="1" si="93"/>
        <v>6245.94</v>
      </c>
      <c r="H146" s="35">
        <f t="shared" ca="1" si="93"/>
        <v>15683.880000000001</v>
      </c>
      <c r="I146" s="36">
        <f t="shared" ca="1" si="93"/>
        <v>146848.44999999998</v>
      </c>
      <c r="J146" s="34">
        <f t="shared" ca="1" si="93"/>
        <v>777166.25999999989</v>
      </c>
      <c r="K146" s="35">
        <f t="shared" ca="1" si="93"/>
        <v>38858.31</v>
      </c>
      <c r="L146" s="35">
        <f t="shared" ca="1" si="93"/>
        <v>114411.54000000001</v>
      </c>
      <c r="M146" s="36">
        <f t="shared" ca="1" si="93"/>
        <v>930436.11</v>
      </c>
      <c r="N146" s="34">
        <f t="shared" ca="1" si="93"/>
        <v>-336772.68</v>
      </c>
      <c r="O146" s="35">
        <f t="shared" ca="1" si="93"/>
        <v>-16838.63</v>
      </c>
      <c r="P146" s="35">
        <f t="shared" ca="1" si="93"/>
        <v>-59254.619999999995</v>
      </c>
      <c r="Q146" s="36">
        <f t="shared" ca="1" si="93"/>
        <v>-412865.93</v>
      </c>
      <c r="R146" s="34">
        <f t="shared" ca="1" si="93"/>
        <v>565312.21</v>
      </c>
      <c r="S146" s="35">
        <f t="shared" ca="1" si="93"/>
        <v>28265.62</v>
      </c>
      <c r="T146" s="35">
        <f t="shared" ca="1" si="93"/>
        <v>70840.800000000017</v>
      </c>
      <c r="U146" s="36">
        <f t="shared" ca="1" si="93"/>
        <v>664418.63000000012</v>
      </c>
    </row>
    <row r="147" spans="1:21" outlineLevel="2" x14ac:dyDescent="0.25">
      <c r="A147" t="s">
        <v>354</v>
      </c>
      <c r="B147" t="str">
        <f ca="1">VLOOKUP($A147,IndexLookup,2,FALSE)</f>
        <v>IORV</v>
      </c>
      <c r="C147" t="str">
        <f ca="1">VLOOKUP($B147,ParticipantLookup,2,FALSE)</f>
        <v>Imperial Oil Resources Ventures Limited</v>
      </c>
      <c r="D147" t="str">
        <f ca="1">VLOOKUP($A147,IndexLookup,3,FALSE)</f>
        <v>IOR3</v>
      </c>
      <c r="E147" t="str">
        <f ca="1">VLOOKUP($D147,FacilityLookup,2,FALSE)</f>
        <v>Kearl Oil Sands Industrial System</v>
      </c>
      <c r="F147" s="34">
        <f ca="1">IFERROR(VLOOKUP($A147,Lookup2016,53,FALSE),0)</f>
        <v>0</v>
      </c>
      <c r="G147" s="35">
        <f ca="1">IFERROR(VLOOKUP($A147,Lookup2016,54,FALSE),0)</f>
        <v>0</v>
      </c>
      <c r="H147" s="35">
        <f ca="1">IFERROR(VLOOKUP($A147,Lookup2016,55,FALSE),0)</f>
        <v>0</v>
      </c>
      <c r="I147" s="36">
        <f ca="1">IFERROR(VLOOKUP($A147,Lookup2016,56,FALSE),0)</f>
        <v>0</v>
      </c>
      <c r="J147" s="34">
        <f ca="1">IFERROR(VLOOKUP($A147,Lookup2015,53,FALSE),0)</f>
        <v>2.1699999999999995</v>
      </c>
      <c r="K147" s="35">
        <f ca="1">IFERROR(VLOOKUP($A147,Lookup2015,54,FALSE),0)</f>
        <v>0.11</v>
      </c>
      <c r="L147" s="35">
        <f ca="1">IFERROR(VLOOKUP($A147,Lookup2015,55,FALSE),0)</f>
        <v>0.34</v>
      </c>
      <c r="M147" s="36">
        <f ca="1">IFERROR(VLOOKUP($A147,Lookup2015,56,FALSE),0)</f>
        <v>2.6199999999999992</v>
      </c>
      <c r="N147" s="34">
        <f ca="1">IFERROR(VLOOKUP($A147,Lookup2014,53,FALSE),0)</f>
        <v>0</v>
      </c>
      <c r="O147" s="35">
        <f ca="1">IFERROR(VLOOKUP($A147,Lookup2014,54,FALSE),0)</f>
        <v>0</v>
      </c>
      <c r="P147" s="35">
        <f ca="1">IFERROR(VLOOKUP($A147,Lookup2014,55,FALSE),0)</f>
        <v>0</v>
      </c>
      <c r="Q147" s="36">
        <f ca="1">IFERROR(VLOOKUP($A147,Lookup2014,56,FALSE),0)</f>
        <v>0</v>
      </c>
      <c r="R147" s="34">
        <f t="shared" ca="1" si="56"/>
        <v>2.1699999999999995</v>
      </c>
      <c r="S147" s="35">
        <f t="shared" ca="1" si="57"/>
        <v>0.11</v>
      </c>
      <c r="T147" s="35">
        <f t="shared" ca="1" si="58"/>
        <v>0.34</v>
      </c>
      <c r="U147" s="36">
        <f t="shared" ca="1" si="59"/>
        <v>2.6199999999999992</v>
      </c>
    </row>
    <row r="148" spans="1:21" outlineLevel="1" x14ac:dyDescent="0.25">
      <c r="C148" s="2" t="s">
        <v>706</v>
      </c>
      <c r="F148" s="34">
        <f t="shared" ref="F148:U148" ca="1" si="94">SUBTOTAL(9,F147:F147)</f>
        <v>0</v>
      </c>
      <c r="G148" s="35">
        <f t="shared" ca="1" si="94"/>
        <v>0</v>
      </c>
      <c r="H148" s="35">
        <f t="shared" ca="1" si="94"/>
        <v>0</v>
      </c>
      <c r="I148" s="36">
        <f t="shared" ca="1" si="94"/>
        <v>0</v>
      </c>
      <c r="J148" s="34">
        <f t="shared" ca="1" si="94"/>
        <v>2.1699999999999995</v>
      </c>
      <c r="K148" s="35">
        <f t="shared" ca="1" si="94"/>
        <v>0.11</v>
      </c>
      <c r="L148" s="35">
        <f t="shared" ca="1" si="94"/>
        <v>0.34</v>
      </c>
      <c r="M148" s="36">
        <f t="shared" ca="1" si="94"/>
        <v>2.6199999999999992</v>
      </c>
      <c r="N148" s="34">
        <f t="shared" ca="1" si="94"/>
        <v>0</v>
      </c>
      <c r="O148" s="35">
        <f t="shared" ca="1" si="94"/>
        <v>0</v>
      </c>
      <c r="P148" s="35">
        <f t="shared" ca="1" si="94"/>
        <v>0</v>
      </c>
      <c r="Q148" s="36">
        <f t="shared" ca="1" si="94"/>
        <v>0</v>
      </c>
      <c r="R148" s="34">
        <f t="shared" ca="1" si="94"/>
        <v>2.1699999999999995</v>
      </c>
      <c r="S148" s="35">
        <f t="shared" ca="1" si="94"/>
        <v>0.11</v>
      </c>
      <c r="T148" s="35">
        <f t="shared" ca="1" si="94"/>
        <v>0.34</v>
      </c>
      <c r="U148" s="36">
        <f t="shared" ca="1" si="94"/>
        <v>2.6199999999999992</v>
      </c>
    </row>
    <row r="149" spans="1:21" outlineLevel="2" x14ac:dyDescent="0.25">
      <c r="A149" t="s">
        <v>433</v>
      </c>
      <c r="B149" t="str">
        <f ca="1">VLOOKUP($A149,IndexLookup,2,FALSE)</f>
        <v>INPR</v>
      </c>
      <c r="C149" t="str">
        <f ca="1">VLOOKUP($B149,ParticipantLookup,2,FALSE)</f>
        <v>International Paper Canada Pulp Holdings ULC</v>
      </c>
      <c r="D149" t="str">
        <f ca="1">VLOOKUP($A149,IndexLookup,3,FALSE)</f>
        <v>WEY1</v>
      </c>
      <c r="E149" t="str">
        <f ca="1">VLOOKUP($D149,FacilityLookup,2,FALSE)</f>
        <v>Weyerhaeuser</v>
      </c>
      <c r="F149" s="34">
        <f ca="1">IFERROR(VLOOKUP($A149,Lookup2016,53,FALSE),0)</f>
        <v>-3841.1400000000003</v>
      </c>
      <c r="G149" s="35">
        <f ca="1">IFERROR(VLOOKUP($A149,Lookup2016,54,FALSE),0)</f>
        <v>-192.05</v>
      </c>
      <c r="H149" s="35">
        <f ca="1">IFERROR(VLOOKUP($A149,Lookup2016,55,FALSE),0)</f>
        <v>-443.26</v>
      </c>
      <c r="I149" s="36">
        <f ca="1">IFERROR(VLOOKUP($A149,Lookup2016,56,FALSE),0)</f>
        <v>-4476.45</v>
      </c>
      <c r="J149" s="34">
        <f ca="1">IFERROR(VLOOKUP($A149,Lookup2015,53,FALSE),0)</f>
        <v>0</v>
      </c>
      <c r="K149" s="35">
        <f ca="1">IFERROR(VLOOKUP($A149,Lookup2015,54,FALSE),0)</f>
        <v>0</v>
      </c>
      <c r="L149" s="35">
        <f ca="1">IFERROR(VLOOKUP($A149,Lookup2015,55,FALSE),0)</f>
        <v>0</v>
      </c>
      <c r="M149" s="36">
        <f ca="1">IFERROR(VLOOKUP($A149,Lookup2015,56,FALSE),0)</f>
        <v>0</v>
      </c>
      <c r="N149" s="34">
        <f ca="1">IFERROR(VLOOKUP($A149,Lookup2014,53,FALSE),0)</f>
        <v>0</v>
      </c>
      <c r="O149" s="35">
        <f ca="1">IFERROR(VLOOKUP($A149,Lookup2014,54,FALSE),0)</f>
        <v>0</v>
      </c>
      <c r="P149" s="35">
        <f ca="1">IFERROR(VLOOKUP($A149,Lookup2014,55,FALSE),0)</f>
        <v>0</v>
      </c>
      <c r="Q149" s="36">
        <f ca="1">IFERROR(VLOOKUP($A149,Lookup2014,56,FALSE),0)</f>
        <v>0</v>
      </c>
      <c r="R149" s="34">
        <f t="shared" ca="1" si="56"/>
        <v>-3841.1400000000003</v>
      </c>
      <c r="S149" s="35">
        <f t="shared" ca="1" si="57"/>
        <v>-192.05</v>
      </c>
      <c r="T149" s="35">
        <f t="shared" ca="1" si="58"/>
        <v>-443.26</v>
      </c>
      <c r="U149" s="36">
        <f t="shared" ca="1" si="59"/>
        <v>-4476.45</v>
      </c>
    </row>
    <row r="150" spans="1:21" outlineLevel="1" x14ac:dyDescent="0.25">
      <c r="C150" s="2" t="s">
        <v>707</v>
      </c>
      <c r="F150" s="34">
        <f t="shared" ref="F150:U150" ca="1" si="95">SUBTOTAL(9,F149:F149)</f>
        <v>-3841.1400000000003</v>
      </c>
      <c r="G150" s="35">
        <f t="shared" ca="1" si="95"/>
        <v>-192.05</v>
      </c>
      <c r="H150" s="35">
        <f t="shared" ca="1" si="95"/>
        <v>-443.26</v>
      </c>
      <c r="I150" s="36">
        <f t="shared" ca="1" si="95"/>
        <v>-4476.45</v>
      </c>
      <c r="J150" s="34">
        <f t="shared" ca="1" si="95"/>
        <v>0</v>
      </c>
      <c r="K150" s="35">
        <f t="shared" ca="1" si="95"/>
        <v>0</v>
      </c>
      <c r="L150" s="35">
        <f t="shared" ca="1" si="95"/>
        <v>0</v>
      </c>
      <c r="M150" s="36">
        <f t="shared" ca="1" si="95"/>
        <v>0</v>
      </c>
      <c r="N150" s="34">
        <f t="shared" ca="1" si="95"/>
        <v>0</v>
      </c>
      <c r="O150" s="35">
        <f t="shared" ca="1" si="95"/>
        <v>0</v>
      </c>
      <c r="P150" s="35">
        <f t="shared" ca="1" si="95"/>
        <v>0</v>
      </c>
      <c r="Q150" s="36">
        <f t="shared" ca="1" si="95"/>
        <v>0</v>
      </c>
      <c r="R150" s="34">
        <f t="shared" ca="1" si="95"/>
        <v>-3841.1400000000003</v>
      </c>
      <c r="S150" s="35">
        <f t="shared" ca="1" si="95"/>
        <v>-192.05</v>
      </c>
      <c r="T150" s="35">
        <f t="shared" ca="1" si="95"/>
        <v>-443.26</v>
      </c>
      <c r="U150" s="36">
        <f t="shared" ca="1" si="95"/>
        <v>-4476.45</v>
      </c>
    </row>
    <row r="151" spans="1:21" outlineLevel="2" x14ac:dyDescent="0.25">
      <c r="A151" t="s">
        <v>304</v>
      </c>
      <c r="B151" t="str">
        <f ca="1">VLOOKUP($A151,IndexLookup,2,FALSE)</f>
        <v>ICPL</v>
      </c>
      <c r="C151" t="str">
        <f ca="1">VLOOKUP($B151,ParticipantLookup,2,FALSE)</f>
        <v>Irrigation Canal Power Co-operative Ltd.</v>
      </c>
      <c r="D151" t="str">
        <f ca="1">VLOOKUP($A151,IndexLookup,3,FALSE)</f>
        <v>CHIN</v>
      </c>
      <c r="E151" t="str">
        <f ca="1">VLOOKUP($D151,FacilityLookup,2,FALSE)</f>
        <v>Chin Chute Hydro Facility</v>
      </c>
      <c r="F151" s="34">
        <f ca="1">IFERROR(VLOOKUP($A151,Lookup2016,53,FALSE),0)</f>
        <v>-13896.410000000002</v>
      </c>
      <c r="G151" s="35">
        <f ca="1">IFERROR(VLOOKUP($A151,Lookup2016,54,FALSE),0)</f>
        <v>-694.83</v>
      </c>
      <c r="H151" s="35">
        <f ca="1">IFERROR(VLOOKUP($A151,Lookup2016,55,FALSE),0)</f>
        <v>-1727.1000000000001</v>
      </c>
      <c r="I151" s="36">
        <f ca="1">IFERROR(VLOOKUP($A151,Lookup2016,56,FALSE),0)</f>
        <v>-16318.34</v>
      </c>
      <c r="J151" s="34">
        <f ca="1">IFERROR(VLOOKUP($A151,Lookup2015,53,FALSE),0)</f>
        <v>-81140</v>
      </c>
      <c r="K151" s="35">
        <f ca="1">IFERROR(VLOOKUP($A151,Lookup2015,54,FALSE),0)</f>
        <v>-4057.0000000000005</v>
      </c>
      <c r="L151" s="35">
        <f ca="1">IFERROR(VLOOKUP($A151,Lookup2015,55,FALSE),0)</f>
        <v>-11978.779999999999</v>
      </c>
      <c r="M151" s="36">
        <f ca="1">IFERROR(VLOOKUP($A151,Lookup2015,56,FALSE),0)</f>
        <v>-97175.780000000013</v>
      </c>
      <c r="N151" s="34">
        <f ca="1">IFERROR(VLOOKUP($A151,Lookup2014,53,FALSE),0)</f>
        <v>-41730.05000000001</v>
      </c>
      <c r="O151" s="35">
        <f ca="1">IFERROR(VLOOKUP($A151,Lookup2014,54,FALSE),0)</f>
        <v>-2086.5</v>
      </c>
      <c r="P151" s="35">
        <f ca="1">IFERROR(VLOOKUP($A151,Lookup2014,55,FALSE),0)</f>
        <v>-7234.54</v>
      </c>
      <c r="Q151" s="36">
        <f ca="1">IFERROR(VLOOKUP($A151,Lookup2014,56,FALSE),0)</f>
        <v>-51051.090000000004</v>
      </c>
      <c r="R151" s="34">
        <f t="shared" ca="1" si="56"/>
        <v>-136766.46000000002</v>
      </c>
      <c r="S151" s="35">
        <f t="shared" ca="1" si="57"/>
        <v>-6838.3300000000008</v>
      </c>
      <c r="T151" s="35">
        <f t="shared" ca="1" si="58"/>
        <v>-20940.419999999998</v>
      </c>
      <c r="U151" s="36">
        <f t="shared" ca="1" si="59"/>
        <v>-164545.21000000002</v>
      </c>
    </row>
    <row r="152" spans="1:21" outlineLevel="2" x14ac:dyDescent="0.25">
      <c r="A152" t="s">
        <v>389</v>
      </c>
      <c r="B152" t="str">
        <f ca="1">VLOOKUP($A152,IndexLookup,2,FALSE)</f>
        <v>ICPL</v>
      </c>
      <c r="C152" t="str">
        <f ca="1">VLOOKUP($B152,ParticipantLookup,2,FALSE)</f>
        <v>Irrigation Canal Power Co-operative Ltd.</v>
      </c>
      <c r="D152" t="str">
        <f ca="1">VLOOKUP($A152,IndexLookup,3,FALSE)</f>
        <v>RYMD</v>
      </c>
      <c r="E152" t="str">
        <f ca="1">VLOOKUP($D152,FacilityLookup,2,FALSE)</f>
        <v>Raymond Reservoir Hydro Facility</v>
      </c>
      <c r="F152" s="34">
        <f ca="1">IFERROR(VLOOKUP($A152,Lookup2016,53,FALSE),0)</f>
        <v>-18137.03</v>
      </c>
      <c r="G152" s="35">
        <f ca="1">IFERROR(VLOOKUP($A152,Lookup2016,54,FALSE),0)</f>
        <v>-906.86</v>
      </c>
      <c r="H152" s="35">
        <f ca="1">IFERROR(VLOOKUP($A152,Lookup2016,55,FALSE),0)</f>
        <v>-2256.7199999999998</v>
      </c>
      <c r="I152" s="36">
        <f ca="1">IFERROR(VLOOKUP($A152,Lookup2016,56,FALSE),0)</f>
        <v>-21300.61</v>
      </c>
      <c r="J152" s="34">
        <f ca="1">IFERROR(VLOOKUP($A152,Lookup2015,53,FALSE),0)</f>
        <v>-110283.77999999998</v>
      </c>
      <c r="K152" s="35">
        <f ca="1">IFERROR(VLOOKUP($A152,Lookup2015,54,FALSE),0)</f>
        <v>-5514.1799999999994</v>
      </c>
      <c r="L152" s="35">
        <f ca="1">IFERROR(VLOOKUP($A152,Lookup2015,55,FALSE),0)</f>
        <v>-16294.970000000001</v>
      </c>
      <c r="M152" s="36">
        <f ca="1">IFERROR(VLOOKUP($A152,Lookup2015,56,FALSE),0)</f>
        <v>-132092.93</v>
      </c>
      <c r="N152" s="34">
        <f ca="1">IFERROR(VLOOKUP($A152,Lookup2014,53,FALSE),0)</f>
        <v>-110217.28</v>
      </c>
      <c r="O152" s="35">
        <f ca="1">IFERROR(VLOOKUP($A152,Lookup2014,54,FALSE),0)</f>
        <v>-5510.8799999999992</v>
      </c>
      <c r="P152" s="35">
        <f ca="1">IFERROR(VLOOKUP($A152,Lookup2014,55,FALSE),0)</f>
        <v>-19022.900000000001</v>
      </c>
      <c r="Q152" s="36">
        <f ca="1">IFERROR(VLOOKUP($A152,Lookup2014,56,FALSE),0)</f>
        <v>-134751.05999999997</v>
      </c>
      <c r="R152" s="34">
        <f t="shared" ca="1" si="56"/>
        <v>-238638.08999999997</v>
      </c>
      <c r="S152" s="35">
        <f t="shared" ca="1" si="57"/>
        <v>-11931.919999999998</v>
      </c>
      <c r="T152" s="35">
        <f t="shared" ca="1" si="58"/>
        <v>-37574.590000000004</v>
      </c>
      <c r="U152" s="36">
        <f t="shared" ca="1" si="59"/>
        <v>-288144.59999999998</v>
      </c>
    </row>
    <row r="153" spans="1:21" outlineLevel="1" x14ac:dyDescent="0.25">
      <c r="C153" s="2" t="s">
        <v>708</v>
      </c>
      <c r="F153" s="34">
        <f t="shared" ref="F153:U153" ca="1" si="96">SUBTOTAL(9,F151:F152)</f>
        <v>-32033.440000000002</v>
      </c>
      <c r="G153" s="35">
        <f t="shared" ca="1" si="96"/>
        <v>-1601.69</v>
      </c>
      <c r="H153" s="35">
        <f t="shared" ca="1" si="96"/>
        <v>-3983.8199999999997</v>
      </c>
      <c r="I153" s="36">
        <f t="shared" ca="1" si="96"/>
        <v>-37618.949999999997</v>
      </c>
      <c r="J153" s="34">
        <f t="shared" ca="1" si="96"/>
        <v>-191423.77999999997</v>
      </c>
      <c r="K153" s="35">
        <f t="shared" ca="1" si="96"/>
        <v>-9571.18</v>
      </c>
      <c r="L153" s="35">
        <f t="shared" ca="1" si="96"/>
        <v>-28273.75</v>
      </c>
      <c r="M153" s="36">
        <f t="shared" ca="1" si="96"/>
        <v>-229268.71000000002</v>
      </c>
      <c r="N153" s="34">
        <f t="shared" ca="1" si="96"/>
        <v>-151947.33000000002</v>
      </c>
      <c r="O153" s="35">
        <f t="shared" ca="1" si="96"/>
        <v>-7597.3799999999992</v>
      </c>
      <c r="P153" s="35">
        <f t="shared" ca="1" si="96"/>
        <v>-26257.440000000002</v>
      </c>
      <c r="Q153" s="36">
        <f t="shared" ca="1" si="96"/>
        <v>-185802.14999999997</v>
      </c>
      <c r="R153" s="34">
        <f t="shared" ca="1" si="96"/>
        <v>-375404.55</v>
      </c>
      <c r="S153" s="35">
        <f t="shared" ca="1" si="96"/>
        <v>-18770.25</v>
      </c>
      <c r="T153" s="35">
        <f t="shared" ca="1" si="96"/>
        <v>-58515.01</v>
      </c>
      <c r="U153" s="36">
        <f t="shared" ca="1" si="96"/>
        <v>-452689.81</v>
      </c>
    </row>
    <row r="154" spans="1:21" outlineLevel="2" x14ac:dyDescent="0.25">
      <c r="A154" t="s">
        <v>359</v>
      </c>
      <c r="B154" t="str">
        <f ca="1">VLOOKUP($A154,IndexLookup,2,FALSE)</f>
        <v>KHW</v>
      </c>
      <c r="C154" t="str">
        <f ca="1">VLOOKUP($B154,ParticipantLookup,2,FALSE)</f>
        <v>Kettles Hill Wind Energy Inc.</v>
      </c>
      <c r="D154" t="str">
        <f ca="1">VLOOKUP($A154,IndexLookup,3,FALSE)</f>
        <v>KHW1</v>
      </c>
      <c r="E154" t="str">
        <f ca="1">VLOOKUP($D154,FacilityLookup,2,FALSE)</f>
        <v>Kettles Hill Wind Facility</v>
      </c>
      <c r="F154" s="34">
        <f ca="1">IFERROR(VLOOKUP($A154,Lookup2016,53,FALSE),0)</f>
        <v>43807.519999999997</v>
      </c>
      <c r="G154" s="35">
        <f ca="1">IFERROR(VLOOKUP($A154,Lookup2016,54,FALSE),0)</f>
        <v>2190.37</v>
      </c>
      <c r="H154" s="35">
        <f ca="1">IFERROR(VLOOKUP($A154,Lookup2016,55,FALSE),0)</f>
        <v>5514.0399999999991</v>
      </c>
      <c r="I154" s="36">
        <f ca="1">IFERROR(VLOOKUP($A154,Lookup2016,56,FALSE),0)</f>
        <v>51511.93</v>
      </c>
      <c r="J154" s="34">
        <f ca="1">IFERROR(VLOOKUP($A154,Lookup2015,53,FALSE),0)</f>
        <v>15461.359999999997</v>
      </c>
      <c r="K154" s="35">
        <f ca="1">IFERROR(VLOOKUP($A154,Lookup2015,54,FALSE),0)</f>
        <v>773.06999999999994</v>
      </c>
      <c r="L154" s="35">
        <f ca="1">IFERROR(VLOOKUP($A154,Lookup2015,55,FALSE),0)</f>
        <v>2296.5</v>
      </c>
      <c r="M154" s="36">
        <f ca="1">IFERROR(VLOOKUP($A154,Lookup2015,56,FALSE),0)</f>
        <v>18530.93</v>
      </c>
      <c r="N154" s="34">
        <f ca="1">IFERROR(VLOOKUP($A154,Lookup2014,53,FALSE),0)</f>
        <v>-28002.300000000003</v>
      </c>
      <c r="O154" s="35">
        <f ca="1">IFERROR(VLOOKUP($A154,Lookup2014,54,FALSE),0)</f>
        <v>-1400.11</v>
      </c>
      <c r="P154" s="35">
        <f ca="1">IFERROR(VLOOKUP($A154,Lookup2014,55,FALSE),0)</f>
        <v>-4751.3900000000003</v>
      </c>
      <c r="Q154" s="36">
        <f ca="1">IFERROR(VLOOKUP($A154,Lookup2014,56,FALSE),0)</f>
        <v>-34153.800000000003</v>
      </c>
      <c r="R154" s="34">
        <f t="shared" ca="1" si="56"/>
        <v>31266.579999999987</v>
      </c>
      <c r="S154" s="35">
        <f t="shared" ca="1" si="57"/>
        <v>1563.3299999999997</v>
      </c>
      <c r="T154" s="35">
        <f t="shared" ca="1" si="58"/>
        <v>3059.1499999999987</v>
      </c>
      <c r="U154" s="36">
        <f t="shared" ca="1" si="59"/>
        <v>35889.06</v>
      </c>
    </row>
    <row r="155" spans="1:21" outlineLevel="1" x14ac:dyDescent="0.25">
      <c r="C155" s="2" t="s">
        <v>709</v>
      </c>
      <c r="F155" s="34">
        <f t="shared" ref="F155:U155" ca="1" si="97">SUBTOTAL(9,F154:F154)</f>
        <v>43807.519999999997</v>
      </c>
      <c r="G155" s="35">
        <f t="shared" ca="1" si="97"/>
        <v>2190.37</v>
      </c>
      <c r="H155" s="35">
        <f t="shared" ca="1" si="97"/>
        <v>5514.0399999999991</v>
      </c>
      <c r="I155" s="36">
        <f t="shared" ca="1" si="97"/>
        <v>51511.93</v>
      </c>
      <c r="J155" s="34">
        <f t="shared" ca="1" si="97"/>
        <v>15461.359999999997</v>
      </c>
      <c r="K155" s="35">
        <f t="shared" ca="1" si="97"/>
        <v>773.06999999999994</v>
      </c>
      <c r="L155" s="35">
        <f t="shared" ca="1" si="97"/>
        <v>2296.5</v>
      </c>
      <c r="M155" s="36">
        <f t="shared" ca="1" si="97"/>
        <v>18530.93</v>
      </c>
      <c r="N155" s="34">
        <f t="shared" ca="1" si="97"/>
        <v>-28002.300000000003</v>
      </c>
      <c r="O155" s="35">
        <f t="shared" ca="1" si="97"/>
        <v>-1400.11</v>
      </c>
      <c r="P155" s="35">
        <f t="shared" ca="1" si="97"/>
        <v>-4751.3900000000003</v>
      </c>
      <c r="Q155" s="36">
        <f t="shared" ca="1" si="97"/>
        <v>-34153.800000000003</v>
      </c>
      <c r="R155" s="34">
        <f t="shared" ca="1" si="97"/>
        <v>31266.579999999987</v>
      </c>
      <c r="S155" s="35">
        <f t="shared" ca="1" si="97"/>
        <v>1563.3299999999997</v>
      </c>
      <c r="T155" s="35">
        <f t="shared" ca="1" si="97"/>
        <v>3059.1499999999987</v>
      </c>
      <c r="U155" s="36">
        <f t="shared" ca="1" si="97"/>
        <v>35889.06</v>
      </c>
    </row>
    <row r="156" spans="1:21" outlineLevel="2" x14ac:dyDescent="0.25">
      <c r="A156" t="s">
        <v>442</v>
      </c>
      <c r="B156" t="str">
        <f ca="1">VLOOKUP($A156,IndexLookup,2,FALSE)</f>
        <v>MAGE</v>
      </c>
      <c r="C156" t="str">
        <f ca="1">VLOOKUP($B156,ParticipantLookup,2,FALSE)</f>
        <v>MAG Energy Solutions Inc.</v>
      </c>
      <c r="D156" t="str">
        <f ca="1">VLOOKUP($A156,IndexLookup,3,FALSE)</f>
        <v>120SIMP</v>
      </c>
      <c r="E156" t="str">
        <f ca="1">VLOOKUP($D156,FacilityLookup,2,FALSE)</f>
        <v>Alberta-Montana Intertie - Import</v>
      </c>
      <c r="F156" s="34">
        <f ca="1">IFERROR(VLOOKUP($A156,Lookup2016,53,FALSE),0)</f>
        <v>0</v>
      </c>
      <c r="G156" s="35">
        <f ca="1">IFERROR(VLOOKUP($A156,Lookup2016,54,FALSE),0)</f>
        <v>0</v>
      </c>
      <c r="H156" s="35">
        <f ca="1">IFERROR(VLOOKUP($A156,Lookup2016,55,FALSE),0)</f>
        <v>0</v>
      </c>
      <c r="I156" s="36">
        <f ca="1">IFERROR(VLOOKUP($A156,Lookup2016,56,FALSE),0)</f>
        <v>0</v>
      </c>
      <c r="J156" s="34">
        <f ca="1">IFERROR(VLOOKUP($A156,Lookup2015,53,FALSE),0)</f>
        <v>-0.47</v>
      </c>
      <c r="K156" s="35">
        <f ca="1">IFERROR(VLOOKUP($A156,Lookup2015,54,FALSE),0)</f>
        <v>-0.02</v>
      </c>
      <c r="L156" s="35">
        <f ca="1">IFERROR(VLOOKUP($A156,Lookup2015,55,FALSE),0)</f>
        <v>-7.0000000000000007E-2</v>
      </c>
      <c r="M156" s="36">
        <f ca="1">IFERROR(VLOOKUP($A156,Lookup2015,56,FALSE),0)</f>
        <v>-0.56000000000000005</v>
      </c>
      <c r="N156" s="34">
        <f ca="1">IFERROR(VLOOKUP($A156,Lookup2014,53,FALSE),0)</f>
        <v>0</v>
      </c>
      <c r="O156" s="35">
        <f ca="1">IFERROR(VLOOKUP($A156,Lookup2014,54,FALSE),0)</f>
        <v>0</v>
      </c>
      <c r="P156" s="35">
        <f ca="1">IFERROR(VLOOKUP($A156,Lookup2014,55,FALSE),0)</f>
        <v>0</v>
      </c>
      <c r="Q156" s="36">
        <f ca="1">IFERROR(VLOOKUP($A156,Lookup2014,56,FALSE),0)</f>
        <v>0</v>
      </c>
      <c r="R156" s="34">
        <f t="shared" ca="1" si="56"/>
        <v>-0.47</v>
      </c>
      <c r="S156" s="35">
        <f t="shared" ca="1" si="57"/>
        <v>-0.02</v>
      </c>
      <c r="T156" s="35">
        <f t="shared" ca="1" si="58"/>
        <v>-7.0000000000000007E-2</v>
      </c>
      <c r="U156" s="36">
        <f t="shared" ca="1" si="59"/>
        <v>-0.56000000000000005</v>
      </c>
    </row>
    <row r="157" spans="1:21" outlineLevel="2" x14ac:dyDescent="0.25">
      <c r="A157" t="s">
        <v>362</v>
      </c>
      <c r="B157" t="str">
        <f ca="1">VLOOKUP($A157,IndexLookup,2,FALSE)</f>
        <v>MAGE</v>
      </c>
      <c r="C157" t="str">
        <f ca="1">VLOOKUP($B157,ParticipantLookup,2,FALSE)</f>
        <v>MAG Energy Solutions Inc.</v>
      </c>
      <c r="D157" t="str">
        <f ca="1">VLOOKUP($A157,IndexLookup,3,FALSE)</f>
        <v>BCHEXP</v>
      </c>
      <c r="E157" t="str">
        <f ca="1">VLOOKUP($D157,FacilityLookup,2,FALSE)</f>
        <v>Alberta-BC Intertie - Export</v>
      </c>
      <c r="F157" s="34">
        <f ca="1">IFERROR(VLOOKUP($A157,Lookup2016,53,FALSE),0)</f>
        <v>13.559999999999997</v>
      </c>
      <c r="G157" s="35">
        <f ca="1">IFERROR(VLOOKUP($A157,Lookup2016,54,FALSE),0)</f>
        <v>0.68</v>
      </c>
      <c r="H157" s="35">
        <f ca="1">IFERROR(VLOOKUP($A157,Lookup2016,55,FALSE),0)</f>
        <v>1.6600000000000001</v>
      </c>
      <c r="I157" s="36">
        <f ca="1">IFERROR(VLOOKUP($A157,Lookup2016,56,FALSE),0)</f>
        <v>15.899999999999997</v>
      </c>
      <c r="J157" s="34">
        <f ca="1">IFERROR(VLOOKUP($A157,Lookup2015,53,FALSE),0)</f>
        <v>0</v>
      </c>
      <c r="K157" s="35">
        <f ca="1">IFERROR(VLOOKUP($A157,Lookup2015,54,FALSE),0)</f>
        <v>0</v>
      </c>
      <c r="L157" s="35">
        <f ca="1">IFERROR(VLOOKUP($A157,Lookup2015,55,FALSE),0)</f>
        <v>0</v>
      </c>
      <c r="M157" s="36">
        <f ca="1">IFERROR(VLOOKUP($A157,Lookup2015,56,FALSE),0)</f>
        <v>0</v>
      </c>
      <c r="N157" s="34">
        <f ca="1">IFERROR(VLOOKUP($A157,Lookup2014,53,FALSE),0)</f>
        <v>0</v>
      </c>
      <c r="O157" s="35">
        <f ca="1">IFERROR(VLOOKUP($A157,Lookup2014,54,FALSE),0)</f>
        <v>0</v>
      </c>
      <c r="P157" s="35">
        <f ca="1">IFERROR(VLOOKUP($A157,Lookup2014,55,FALSE),0)</f>
        <v>0</v>
      </c>
      <c r="Q157" s="36">
        <f ca="1">IFERROR(VLOOKUP($A157,Lookup2014,56,FALSE),0)</f>
        <v>0</v>
      </c>
      <c r="R157" s="34">
        <f t="shared" ca="1" si="56"/>
        <v>13.559999999999997</v>
      </c>
      <c r="S157" s="35">
        <f t="shared" ca="1" si="57"/>
        <v>0.68</v>
      </c>
      <c r="T157" s="35">
        <f t="shared" ca="1" si="58"/>
        <v>1.6600000000000001</v>
      </c>
      <c r="U157" s="36">
        <f t="shared" ca="1" si="59"/>
        <v>15.899999999999997</v>
      </c>
    </row>
    <row r="158" spans="1:21" outlineLevel="2" x14ac:dyDescent="0.25">
      <c r="A158" t="s">
        <v>444</v>
      </c>
      <c r="B158" t="str">
        <f ca="1">VLOOKUP($A158,IndexLookup,2,FALSE)</f>
        <v>MAGE</v>
      </c>
      <c r="C158" t="str">
        <f ca="1">VLOOKUP($B158,ParticipantLookup,2,FALSE)</f>
        <v>MAG Energy Solutions Inc.</v>
      </c>
      <c r="D158" t="str">
        <f ca="1">VLOOKUP($A158,IndexLookup,3,FALSE)</f>
        <v>SPCEXP</v>
      </c>
      <c r="E158" t="str">
        <f ca="1">VLOOKUP($D158,FacilityLookup,2,FALSE)</f>
        <v>Alberta-Saskatchewan Intertie - Export</v>
      </c>
      <c r="F158" s="34">
        <f ca="1">IFERROR(VLOOKUP($A158,Lookup2016,53,FALSE),0)</f>
        <v>0</v>
      </c>
      <c r="G158" s="35">
        <f ca="1">IFERROR(VLOOKUP($A158,Lookup2016,54,FALSE),0)</f>
        <v>0</v>
      </c>
      <c r="H158" s="35">
        <f ca="1">IFERROR(VLOOKUP($A158,Lookup2016,55,FALSE),0)</f>
        <v>0</v>
      </c>
      <c r="I158" s="36">
        <f ca="1">IFERROR(VLOOKUP($A158,Lookup2016,56,FALSE),0)</f>
        <v>0</v>
      </c>
      <c r="J158" s="34">
        <f ca="1">IFERROR(VLOOKUP($A158,Lookup2015,53,FALSE),0)</f>
        <v>2.6700000000000039</v>
      </c>
      <c r="K158" s="35">
        <f ca="1">IFERROR(VLOOKUP($A158,Lookup2015,54,FALSE),0)</f>
        <v>0.14000000000000001</v>
      </c>
      <c r="L158" s="35">
        <f ca="1">IFERROR(VLOOKUP($A158,Lookup2015,55,FALSE),0)</f>
        <v>0.37</v>
      </c>
      <c r="M158" s="36">
        <f ca="1">IFERROR(VLOOKUP($A158,Lookup2015,56,FALSE),0)</f>
        <v>3.1800000000000037</v>
      </c>
      <c r="N158" s="34">
        <f ca="1">IFERROR(VLOOKUP($A158,Lookup2014,53,FALSE),0)</f>
        <v>0</v>
      </c>
      <c r="O158" s="35">
        <f ca="1">IFERROR(VLOOKUP($A158,Lookup2014,54,FALSE),0)</f>
        <v>0</v>
      </c>
      <c r="P158" s="35">
        <f ca="1">IFERROR(VLOOKUP($A158,Lookup2014,55,FALSE),0)</f>
        <v>0</v>
      </c>
      <c r="Q158" s="36">
        <f ca="1">IFERROR(VLOOKUP($A158,Lookup2014,56,FALSE),0)</f>
        <v>0</v>
      </c>
      <c r="R158" s="34">
        <f t="shared" ca="1" si="56"/>
        <v>2.6700000000000039</v>
      </c>
      <c r="S158" s="35">
        <f t="shared" ca="1" si="57"/>
        <v>0.14000000000000001</v>
      </c>
      <c r="T158" s="35">
        <f t="shared" ca="1" si="58"/>
        <v>0.37</v>
      </c>
      <c r="U158" s="36">
        <f t="shared" ca="1" si="59"/>
        <v>3.1800000000000037</v>
      </c>
    </row>
    <row r="159" spans="1:21" outlineLevel="2" x14ac:dyDescent="0.25">
      <c r="A159" t="s">
        <v>443</v>
      </c>
      <c r="B159" t="str">
        <f ca="1">VLOOKUP($A159,IndexLookup,2,FALSE)</f>
        <v>MAGE</v>
      </c>
      <c r="C159" t="str">
        <f ca="1">VLOOKUP($B159,ParticipantLookup,2,FALSE)</f>
        <v>MAG Energy Solutions Inc.</v>
      </c>
      <c r="D159" t="str">
        <f ca="1">VLOOKUP($A159,IndexLookup,3,FALSE)</f>
        <v>SPCIMP</v>
      </c>
      <c r="E159" t="str">
        <f ca="1">VLOOKUP($D159,FacilityLookup,2,FALSE)</f>
        <v>Alberta-Saskatchewan Intertie - Import</v>
      </c>
      <c r="F159" s="34">
        <f ca="1">IFERROR(VLOOKUP($A159,Lookup2016,53,FALSE),0)</f>
        <v>0</v>
      </c>
      <c r="G159" s="35">
        <f ca="1">IFERROR(VLOOKUP($A159,Lookup2016,54,FALSE),0)</f>
        <v>0</v>
      </c>
      <c r="H159" s="35">
        <f ca="1">IFERROR(VLOOKUP($A159,Lookup2016,55,FALSE),0)</f>
        <v>0</v>
      </c>
      <c r="I159" s="36">
        <f ca="1">IFERROR(VLOOKUP($A159,Lookup2016,56,FALSE),0)</f>
        <v>0</v>
      </c>
      <c r="J159" s="34">
        <f ca="1">IFERROR(VLOOKUP($A159,Lookup2015,53,FALSE),0)</f>
        <v>-1.9100000000000001</v>
      </c>
      <c r="K159" s="35">
        <f ca="1">IFERROR(VLOOKUP($A159,Lookup2015,54,FALSE),0)</f>
        <v>-0.1</v>
      </c>
      <c r="L159" s="35">
        <f ca="1">IFERROR(VLOOKUP($A159,Lookup2015,55,FALSE),0)</f>
        <v>-0.28000000000000003</v>
      </c>
      <c r="M159" s="36">
        <f ca="1">IFERROR(VLOOKUP($A159,Lookup2015,56,FALSE),0)</f>
        <v>-2.29</v>
      </c>
      <c r="N159" s="34">
        <f ca="1">IFERROR(VLOOKUP($A159,Lookup2014,53,FALSE),0)</f>
        <v>0</v>
      </c>
      <c r="O159" s="35">
        <f ca="1">IFERROR(VLOOKUP($A159,Lookup2014,54,FALSE),0)</f>
        <v>0</v>
      </c>
      <c r="P159" s="35">
        <f ca="1">IFERROR(VLOOKUP($A159,Lookup2014,55,FALSE),0)</f>
        <v>0</v>
      </c>
      <c r="Q159" s="36">
        <f ca="1">IFERROR(VLOOKUP($A159,Lookup2014,56,FALSE),0)</f>
        <v>0</v>
      </c>
      <c r="R159" s="34">
        <f t="shared" ca="1" si="56"/>
        <v>-1.9100000000000001</v>
      </c>
      <c r="S159" s="35">
        <f t="shared" ca="1" si="57"/>
        <v>-0.1</v>
      </c>
      <c r="T159" s="35">
        <f t="shared" ca="1" si="58"/>
        <v>-0.28000000000000003</v>
      </c>
      <c r="U159" s="36">
        <f t="shared" ca="1" si="59"/>
        <v>-2.29</v>
      </c>
    </row>
    <row r="160" spans="1:21" outlineLevel="1" x14ac:dyDescent="0.25">
      <c r="C160" s="2" t="s">
        <v>710</v>
      </c>
      <c r="F160" s="34">
        <f t="shared" ref="F160:U160" ca="1" si="98">SUBTOTAL(9,F156:F159)</f>
        <v>13.559999999999997</v>
      </c>
      <c r="G160" s="35">
        <f t="shared" ca="1" si="98"/>
        <v>0.68</v>
      </c>
      <c r="H160" s="35">
        <f t="shared" ca="1" si="98"/>
        <v>1.6600000000000001</v>
      </c>
      <c r="I160" s="36">
        <f t="shared" ca="1" si="98"/>
        <v>15.899999999999997</v>
      </c>
      <c r="J160" s="34">
        <f t="shared" ca="1" si="98"/>
        <v>0.29000000000000359</v>
      </c>
      <c r="K160" s="35">
        <f t="shared" ca="1" si="98"/>
        <v>2.0000000000000004E-2</v>
      </c>
      <c r="L160" s="35">
        <f t="shared" ca="1" si="98"/>
        <v>1.9999999999999962E-2</v>
      </c>
      <c r="M160" s="36">
        <f t="shared" ca="1" si="98"/>
        <v>0.33000000000000362</v>
      </c>
      <c r="N160" s="34">
        <f t="shared" ca="1" si="98"/>
        <v>0</v>
      </c>
      <c r="O160" s="35">
        <f t="shared" ca="1" si="98"/>
        <v>0</v>
      </c>
      <c r="P160" s="35">
        <f t="shared" ca="1" si="98"/>
        <v>0</v>
      </c>
      <c r="Q160" s="36">
        <f t="shared" ca="1" si="98"/>
        <v>0</v>
      </c>
      <c r="R160" s="34">
        <f t="shared" ca="1" si="98"/>
        <v>13.85</v>
      </c>
      <c r="S160" s="35">
        <f t="shared" ca="1" si="98"/>
        <v>0.70000000000000007</v>
      </c>
      <c r="T160" s="35">
        <f t="shared" ca="1" si="98"/>
        <v>1.68</v>
      </c>
      <c r="U160" s="36">
        <f t="shared" ca="1" si="98"/>
        <v>16.23</v>
      </c>
    </row>
    <row r="161" spans="1:21" outlineLevel="2" x14ac:dyDescent="0.25">
      <c r="A161" t="s">
        <v>361</v>
      </c>
      <c r="B161" t="str">
        <f ca="1">VLOOKUP($A161,IndexLookup,2,FALSE)</f>
        <v>MEGE</v>
      </c>
      <c r="C161" t="str">
        <f ca="1">VLOOKUP($B161,ParticipantLookup,2,FALSE)</f>
        <v>MEG Energy Corp.</v>
      </c>
      <c r="D161" t="str">
        <f ca="1">VLOOKUP($A161,IndexLookup,3,FALSE)</f>
        <v>MEG1</v>
      </c>
      <c r="E161" t="str">
        <f ca="1">VLOOKUP($D161,FacilityLookup,2,FALSE)</f>
        <v>MEG Christina Lake Industrial System</v>
      </c>
      <c r="F161" s="34">
        <f ca="1">IFERROR(VLOOKUP($A161,Lookup2016,53,FALSE),0)</f>
        <v>35112.050000000017</v>
      </c>
      <c r="G161" s="35">
        <f ca="1">IFERROR(VLOOKUP($A161,Lookup2016,54,FALSE),0)</f>
        <v>1755.6100000000001</v>
      </c>
      <c r="H161" s="35">
        <f ca="1">IFERROR(VLOOKUP($A161,Lookup2016,55,FALSE),0)</f>
        <v>4448.38</v>
      </c>
      <c r="I161" s="36">
        <f ca="1">IFERROR(VLOOKUP($A161,Lookup2016,56,FALSE),0)</f>
        <v>41316.040000000008</v>
      </c>
      <c r="J161" s="34">
        <f ca="1">IFERROR(VLOOKUP($A161,Lookup2015,53,FALSE),0)</f>
        <v>489518.1</v>
      </c>
      <c r="K161" s="35">
        <f ca="1">IFERROR(VLOOKUP($A161,Lookup2015,54,FALSE),0)</f>
        <v>24475.909999999996</v>
      </c>
      <c r="L161" s="35">
        <f ca="1">IFERROR(VLOOKUP($A161,Lookup2015,55,FALSE),0)</f>
        <v>72872.960000000006</v>
      </c>
      <c r="M161" s="36">
        <f ca="1">IFERROR(VLOOKUP($A161,Lookup2015,56,FALSE),0)</f>
        <v>586866.97</v>
      </c>
      <c r="N161" s="34">
        <f ca="1">IFERROR(VLOOKUP($A161,Lookup2014,53,FALSE),0)</f>
        <v>945369.14000000013</v>
      </c>
      <c r="O161" s="35">
        <f ca="1">IFERROR(VLOOKUP($A161,Lookup2014,54,FALSE),0)</f>
        <v>47268.46</v>
      </c>
      <c r="P161" s="35">
        <f ca="1">IFERROR(VLOOKUP($A161,Lookup2014,55,FALSE),0)</f>
        <v>166185.63999999998</v>
      </c>
      <c r="Q161" s="36">
        <f ca="1">IFERROR(VLOOKUP($A161,Lookup2014,56,FALSE),0)</f>
        <v>1158823.24</v>
      </c>
      <c r="R161" s="34">
        <f t="shared" ca="1" si="56"/>
        <v>1469999.29</v>
      </c>
      <c r="S161" s="35">
        <f t="shared" ca="1" si="57"/>
        <v>73499.98</v>
      </c>
      <c r="T161" s="35">
        <f t="shared" ca="1" si="58"/>
        <v>243506.97999999998</v>
      </c>
      <c r="U161" s="36">
        <f t="shared" ca="1" si="59"/>
        <v>1787006.25</v>
      </c>
    </row>
    <row r="162" spans="1:21" outlineLevel="1" x14ac:dyDescent="0.25">
      <c r="C162" s="2" t="s">
        <v>711</v>
      </c>
      <c r="F162" s="34">
        <f t="shared" ref="F162:U162" ca="1" si="99">SUBTOTAL(9,F161:F161)</f>
        <v>35112.050000000017</v>
      </c>
      <c r="G162" s="35">
        <f t="shared" ca="1" si="99"/>
        <v>1755.6100000000001</v>
      </c>
      <c r="H162" s="35">
        <f t="shared" ca="1" si="99"/>
        <v>4448.38</v>
      </c>
      <c r="I162" s="36">
        <f t="shared" ca="1" si="99"/>
        <v>41316.040000000008</v>
      </c>
      <c r="J162" s="34">
        <f t="shared" ca="1" si="99"/>
        <v>489518.1</v>
      </c>
      <c r="K162" s="35">
        <f t="shared" ca="1" si="99"/>
        <v>24475.909999999996</v>
      </c>
      <c r="L162" s="35">
        <f t="shared" ca="1" si="99"/>
        <v>72872.960000000006</v>
      </c>
      <c r="M162" s="36">
        <f t="shared" ca="1" si="99"/>
        <v>586866.97</v>
      </c>
      <c r="N162" s="34">
        <f t="shared" ca="1" si="99"/>
        <v>945369.14000000013</v>
      </c>
      <c r="O162" s="35">
        <f t="shared" ca="1" si="99"/>
        <v>47268.46</v>
      </c>
      <c r="P162" s="35">
        <f t="shared" ca="1" si="99"/>
        <v>166185.63999999998</v>
      </c>
      <c r="Q162" s="36">
        <f t="shared" ca="1" si="99"/>
        <v>1158823.24</v>
      </c>
      <c r="R162" s="34">
        <f t="shared" ca="1" si="99"/>
        <v>1469999.29</v>
      </c>
      <c r="S162" s="35">
        <f t="shared" ca="1" si="99"/>
        <v>73499.98</v>
      </c>
      <c r="T162" s="35">
        <f t="shared" ca="1" si="99"/>
        <v>243506.97999999998</v>
      </c>
      <c r="U162" s="36">
        <f t="shared" ca="1" si="99"/>
        <v>1787006.25</v>
      </c>
    </row>
    <row r="163" spans="1:21" outlineLevel="2" x14ac:dyDescent="0.25">
      <c r="A163" t="s">
        <v>347</v>
      </c>
      <c r="B163" t="str">
        <f ca="1">VLOOKUP($A163,IndexLookup,2,FALSE)</f>
        <v>MPLP</v>
      </c>
      <c r="C163" t="str">
        <f ca="1">VLOOKUP($B163,ParticipantLookup,2,FALSE)</f>
        <v>Milner Power Limited Partnership</v>
      </c>
      <c r="D163" t="str">
        <f ca="1">VLOOKUP($A163,IndexLookup,3,FALSE)</f>
        <v>HRM</v>
      </c>
      <c r="E163" t="str">
        <f ca="1">VLOOKUP($D163,FacilityLookup,2,FALSE)</f>
        <v>H. R. Milner</v>
      </c>
      <c r="F163" s="34">
        <f ca="1">IFERROR(VLOOKUP($A163,Lookup2016,53,FALSE),0)</f>
        <v>-648502.58000000007</v>
      </c>
      <c r="G163" s="35">
        <f ca="1">IFERROR(VLOOKUP($A163,Lookup2016,54,FALSE),0)</f>
        <v>-32425.130000000005</v>
      </c>
      <c r="H163" s="35">
        <f ca="1">IFERROR(VLOOKUP($A163,Lookup2016,55,FALSE),0)</f>
        <v>-79836.899999999994</v>
      </c>
      <c r="I163" s="36">
        <f ca="1">IFERROR(VLOOKUP($A163,Lookup2016,56,FALSE),0)</f>
        <v>-760764.6100000001</v>
      </c>
      <c r="J163" s="34">
        <f ca="1">IFERROR(VLOOKUP($A163,Lookup2015,53,FALSE),0)</f>
        <v>-1578256.23</v>
      </c>
      <c r="K163" s="35">
        <f ca="1">IFERROR(VLOOKUP($A163,Lookup2015,54,FALSE),0)</f>
        <v>-78912.810000000012</v>
      </c>
      <c r="L163" s="35">
        <f ca="1">IFERROR(VLOOKUP($A163,Lookup2015,55,FALSE),0)</f>
        <v>-236202.73</v>
      </c>
      <c r="M163" s="36">
        <f ca="1">IFERROR(VLOOKUP($A163,Lookup2015,56,FALSE),0)</f>
        <v>-1893371.77</v>
      </c>
      <c r="N163" s="34">
        <f ca="1">IFERROR(VLOOKUP($A163,Lookup2014,53,FALSE),0)</f>
        <v>-3294925.2600000007</v>
      </c>
      <c r="O163" s="35">
        <f ca="1">IFERROR(VLOOKUP($A163,Lookup2014,54,FALSE),0)</f>
        <v>-164746.25999999998</v>
      </c>
      <c r="P163" s="35">
        <f ca="1">IFERROR(VLOOKUP($A163,Lookup2014,55,FALSE),0)</f>
        <v>-580148.36999999988</v>
      </c>
      <c r="Q163" s="36">
        <f ca="1">IFERROR(VLOOKUP($A163,Lookup2014,56,FALSE),0)</f>
        <v>-4039819.89</v>
      </c>
      <c r="R163" s="34">
        <f t="shared" ca="1" si="56"/>
        <v>-5521684.0700000003</v>
      </c>
      <c r="S163" s="35">
        <f t="shared" ca="1" si="57"/>
        <v>-276084.2</v>
      </c>
      <c r="T163" s="35">
        <f t="shared" ca="1" si="58"/>
        <v>-896187.99999999988</v>
      </c>
      <c r="U163" s="36">
        <f t="shared" ca="1" si="59"/>
        <v>-6693956.2699999996</v>
      </c>
    </row>
    <row r="164" spans="1:21" outlineLevel="1" x14ac:dyDescent="0.25">
      <c r="C164" s="2" t="s">
        <v>712</v>
      </c>
      <c r="F164" s="34">
        <f t="shared" ref="F164:U164" ca="1" si="100">SUBTOTAL(9,F163:F163)</f>
        <v>-648502.58000000007</v>
      </c>
      <c r="G164" s="35">
        <f t="shared" ca="1" si="100"/>
        <v>-32425.130000000005</v>
      </c>
      <c r="H164" s="35">
        <f t="shared" ca="1" si="100"/>
        <v>-79836.899999999994</v>
      </c>
      <c r="I164" s="36">
        <f t="shared" ca="1" si="100"/>
        <v>-760764.6100000001</v>
      </c>
      <c r="J164" s="34">
        <f t="shared" ca="1" si="100"/>
        <v>-1578256.23</v>
      </c>
      <c r="K164" s="35">
        <f t="shared" ca="1" si="100"/>
        <v>-78912.810000000012</v>
      </c>
      <c r="L164" s="35">
        <f t="shared" ca="1" si="100"/>
        <v>-236202.73</v>
      </c>
      <c r="M164" s="36">
        <f t="shared" ca="1" si="100"/>
        <v>-1893371.77</v>
      </c>
      <c r="N164" s="34">
        <f t="shared" ca="1" si="100"/>
        <v>-3294925.2600000007</v>
      </c>
      <c r="O164" s="35">
        <f t="shared" ca="1" si="100"/>
        <v>-164746.25999999998</v>
      </c>
      <c r="P164" s="35">
        <f t="shared" ca="1" si="100"/>
        <v>-580148.36999999988</v>
      </c>
      <c r="Q164" s="36">
        <f t="shared" ca="1" si="100"/>
        <v>-4039819.89</v>
      </c>
      <c r="R164" s="34">
        <f t="shared" ca="1" si="100"/>
        <v>-5521684.0700000003</v>
      </c>
      <c r="S164" s="35">
        <f t="shared" ca="1" si="100"/>
        <v>-276084.2</v>
      </c>
      <c r="T164" s="35">
        <f t="shared" ca="1" si="100"/>
        <v>-896187.99999999988</v>
      </c>
      <c r="U164" s="36">
        <f t="shared" ca="1" si="100"/>
        <v>-6693956.2699999996</v>
      </c>
    </row>
    <row r="165" spans="1:21" outlineLevel="2" x14ac:dyDescent="0.25">
      <c r="A165" t="s">
        <v>366</v>
      </c>
      <c r="B165" t="str">
        <f ca="1">VLOOKUP($A165,IndexLookup,2,FALSE)</f>
        <v>MSCG</v>
      </c>
      <c r="C165" t="str">
        <f ca="1">VLOOKUP($B165,ParticipantLookup,2,FALSE)</f>
        <v>Morgan Stanley Capital Group Inc.</v>
      </c>
      <c r="D165" t="str">
        <f ca="1">VLOOKUP($A165,IndexLookup,3,FALSE)</f>
        <v>120SIMP</v>
      </c>
      <c r="E165" t="str">
        <f ca="1">VLOOKUP($D165,FacilityLookup,2,FALSE)</f>
        <v>Alberta-Montana Intertie - Import</v>
      </c>
      <c r="F165" s="34">
        <f ca="1">IFERROR(VLOOKUP($A165,Lookup2016,53,FALSE),0)</f>
        <v>43901.250000000007</v>
      </c>
      <c r="G165" s="35">
        <f ca="1">IFERROR(VLOOKUP($A165,Lookup2016,54,FALSE),0)</f>
        <v>2195.0500000000002</v>
      </c>
      <c r="H165" s="35">
        <f ca="1">IFERROR(VLOOKUP($A165,Lookup2016,55,FALSE),0)</f>
        <v>5460.369999999999</v>
      </c>
      <c r="I165" s="36">
        <f ca="1">IFERROR(VLOOKUP($A165,Lookup2016,56,FALSE),0)</f>
        <v>51556.67</v>
      </c>
      <c r="J165" s="34">
        <f ca="1">IFERROR(VLOOKUP($A165,Lookup2015,53,FALSE),0)</f>
        <v>-71693.939999999988</v>
      </c>
      <c r="K165" s="35">
        <f ca="1">IFERROR(VLOOKUP($A165,Lookup2015,54,FALSE),0)</f>
        <v>-3584.6900000000005</v>
      </c>
      <c r="L165" s="35">
        <f ca="1">IFERROR(VLOOKUP($A165,Lookup2015,55,FALSE),0)</f>
        <v>-10788.57</v>
      </c>
      <c r="M165" s="36">
        <f ca="1">IFERROR(VLOOKUP($A165,Lookup2015,56,FALSE),0)</f>
        <v>-86067.199999999968</v>
      </c>
      <c r="N165" s="34">
        <f ca="1">IFERROR(VLOOKUP($A165,Lookup2014,53,FALSE),0)</f>
        <v>-1027740.88</v>
      </c>
      <c r="O165" s="35">
        <f ca="1">IFERROR(VLOOKUP($A165,Lookup2014,54,FALSE),0)</f>
        <v>-51387.05</v>
      </c>
      <c r="P165" s="35">
        <f ca="1">IFERROR(VLOOKUP($A165,Lookup2014,55,FALSE),0)</f>
        <v>-181331.17</v>
      </c>
      <c r="Q165" s="36">
        <f ca="1">IFERROR(VLOOKUP($A165,Lookup2014,56,FALSE),0)</f>
        <v>-1260459.1000000003</v>
      </c>
      <c r="R165" s="34">
        <f t="shared" ca="1" si="56"/>
        <v>-1055533.57</v>
      </c>
      <c r="S165" s="35">
        <f t="shared" ca="1" si="57"/>
        <v>-52776.69</v>
      </c>
      <c r="T165" s="35">
        <f t="shared" ca="1" si="58"/>
        <v>-186659.37000000002</v>
      </c>
      <c r="U165" s="36">
        <f t="shared" ca="1" si="59"/>
        <v>-1294969.6300000004</v>
      </c>
    </row>
    <row r="166" spans="1:21" outlineLevel="2" x14ac:dyDescent="0.25">
      <c r="A166" t="s">
        <v>367</v>
      </c>
      <c r="B166" t="str">
        <f ca="1">VLOOKUP($A166,IndexLookup,2,FALSE)</f>
        <v>MSCG</v>
      </c>
      <c r="C166" t="str">
        <f ca="1">VLOOKUP($B166,ParticipantLookup,2,FALSE)</f>
        <v>Morgan Stanley Capital Group Inc.</v>
      </c>
      <c r="D166" t="str">
        <f ca="1">VLOOKUP($A166,IndexLookup,3,FALSE)</f>
        <v>BCHEXP</v>
      </c>
      <c r="E166" t="str">
        <f ca="1">VLOOKUP($D166,FacilityLookup,2,FALSE)</f>
        <v>Alberta-BC Intertie - Export</v>
      </c>
      <c r="F166" s="34">
        <f ca="1">IFERROR(VLOOKUP($A166,Lookup2016,53,FALSE),0)</f>
        <v>1156.47</v>
      </c>
      <c r="G166" s="35">
        <f ca="1">IFERROR(VLOOKUP($A166,Lookup2016,54,FALSE),0)</f>
        <v>57.819999999999993</v>
      </c>
      <c r="H166" s="35">
        <f ca="1">IFERROR(VLOOKUP($A166,Lookup2016,55,FALSE),0)</f>
        <v>140.82999999999998</v>
      </c>
      <c r="I166" s="36">
        <f ca="1">IFERROR(VLOOKUP($A166,Lookup2016,56,FALSE),0)</f>
        <v>1355.1200000000001</v>
      </c>
      <c r="J166" s="34">
        <f ca="1">IFERROR(VLOOKUP($A166,Lookup2015,53,FALSE),0)</f>
        <v>1077.22</v>
      </c>
      <c r="K166" s="35">
        <f ca="1">IFERROR(VLOOKUP($A166,Lookup2015,54,FALSE),0)</f>
        <v>53.849999999999994</v>
      </c>
      <c r="L166" s="35">
        <f ca="1">IFERROR(VLOOKUP($A166,Lookup2015,55,FALSE),0)</f>
        <v>153.54</v>
      </c>
      <c r="M166" s="36">
        <f ca="1">IFERROR(VLOOKUP($A166,Lookup2015,56,FALSE),0)</f>
        <v>1284.6100000000001</v>
      </c>
      <c r="N166" s="34">
        <f ca="1">IFERROR(VLOOKUP($A166,Lookup2014,53,FALSE),0)</f>
        <v>18.700000000000003</v>
      </c>
      <c r="O166" s="35">
        <f ca="1">IFERROR(VLOOKUP($A166,Lookup2014,54,FALSE),0)</f>
        <v>0.92999999999999994</v>
      </c>
      <c r="P166" s="35">
        <f ca="1">IFERROR(VLOOKUP($A166,Lookup2014,55,FALSE),0)</f>
        <v>3.55</v>
      </c>
      <c r="Q166" s="36">
        <f ca="1">IFERROR(VLOOKUP($A166,Lookup2014,56,FALSE),0)</f>
        <v>23.18</v>
      </c>
      <c r="R166" s="34">
        <f t="shared" ca="1" si="56"/>
        <v>2252.39</v>
      </c>
      <c r="S166" s="35">
        <f t="shared" ca="1" si="57"/>
        <v>112.6</v>
      </c>
      <c r="T166" s="35">
        <f t="shared" ca="1" si="58"/>
        <v>297.92</v>
      </c>
      <c r="U166" s="36">
        <f t="shared" ca="1" si="59"/>
        <v>2662.9100000000003</v>
      </c>
    </row>
    <row r="167" spans="1:21" outlineLevel="2" x14ac:dyDescent="0.25">
      <c r="A167" t="s">
        <v>365</v>
      </c>
      <c r="B167" t="str">
        <f ca="1">VLOOKUP($A167,IndexLookup,2,FALSE)</f>
        <v>MSCG</v>
      </c>
      <c r="C167" t="str">
        <f ca="1">VLOOKUP($B167,ParticipantLookup,2,FALSE)</f>
        <v>Morgan Stanley Capital Group Inc.</v>
      </c>
      <c r="D167" t="str">
        <f ca="1">VLOOKUP($A167,IndexLookup,3,FALSE)</f>
        <v>BCHIMP</v>
      </c>
      <c r="E167" t="str">
        <f ca="1">VLOOKUP($D167,FacilityLookup,2,FALSE)</f>
        <v>Alberta-BC Intertie - Import</v>
      </c>
      <c r="F167" s="34">
        <f ca="1">IFERROR(VLOOKUP($A167,Lookup2016,53,FALSE),0)</f>
        <v>39.72999999999999</v>
      </c>
      <c r="G167" s="35">
        <f ca="1">IFERROR(VLOOKUP($A167,Lookup2016,54,FALSE),0)</f>
        <v>1.98</v>
      </c>
      <c r="H167" s="35">
        <f ca="1">IFERROR(VLOOKUP($A167,Lookup2016,55,FALSE),0)</f>
        <v>5.0599999999999996</v>
      </c>
      <c r="I167" s="36">
        <f ca="1">IFERROR(VLOOKUP($A167,Lookup2016,56,FALSE),0)</f>
        <v>46.769999999999996</v>
      </c>
      <c r="J167" s="34">
        <f ca="1">IFERROR(VLOOKUP($A167,Lookup2015,53,FALSE),0)</f>
        <v>-120.44000000000001</v>
      </c>
      <c r="K167" s="35">
        <f ca="1">IFERROR(VLOOKUP($A167,Lookup2015,54,FALSE),0)</f>
        <v>-6.02</v>
      </c>
      <c r="L167" s="35">
        <f ca="1">IFERROR(VLOOKUP($A167,Lookup2015,55,FALSE),0)</f>
        <v>-18.149999999999999</v>
      </c>
      <c r="M167" s="36">
        <f ca="1">IFERROR(VLOOKUP($A167,Lookup2015,56,FALSE),0)</f>
        <v>-144.61000000000001</v>
      </c>
      <c r="N167" s="34">
        <f ca="1">IFERROR(VLOOKUP($A167,Lookup2014,53,FALSE),0)</f>
        <v>0</v>
      </c>
      <c r="O167" s="35">
        <f ca="1">IFERROR(VLOOKUP($A167,Lookup2014,54,FALSE),0)</f>
        <v>0</v>
      </c>
      <c r="P167" s="35">
        <f ca="1">IFERROR(VLOOKUP($A167,Lookup2014,55,FALSE),0)</f>
        <v>0</v>
      </c>
      <c r="Q167" s="36">
        <f ca="1">IFERROR(VLOOKUP($A167,Lookup2014,56,FALSE),0)</f>
        <v>0</v>
      </c>
      <c r="R167" s="34">
        <f t="shared" ca="1" si="56"/>
        <v>-80.710000000000022</v>
      </c>
      <c r="S167" s="35">
        <f t="shared" ca="1" si="57"/>
        <v>-4.0399999999999991</v>
      </c>
      <c r="T167" s="35">
        <f t="shared" ca="1" si="58"/>
        <v>-13.09</v>
      </c>
      <c r="U167" s="36">
        <f t="shared" ca="1" si="59"/>
        <v>-97.840000000000018</v>
      </c>
    </row>
    <row r="168" spans="1:21" outlineLevel="2" x14ac:dyDescent="0.25">
      <c r="A168" t="s">
        <v>368</v>
      </c>
      <c r="B168" t="str">
        <f ca="1">VLOOKUP($A168,IndexLookup,2,FALSE)</f>
        <v>MSCG</v>
      </c>
      <c r="C168" t="str">
        <f ca="1">VLOOKUP($B168,ParticipantLookup,2,FALSE)</f>
        <v>Morgan Stanley Capital Group Inc.</v>
      </c>
      <c r="D168" t="str">
        <f ca="1">VLOOKUP($A168,IndexLookup,3,FALSE)</f>
        <v>SPCEXP</v>
      </c>
      <c r="E168" t="str">
        <f ca="1">VLOOKUP($D168,FacilityLookup,2,FALSE)</f>
        <v>Alberta-Saskatchewan Intertie - Export</v>
      </c>
      <c r="F168" s="34">
        <f ca="1">IFERROR(VLOOKUP($A168,Lookup2016,53,FALSE),0)</f>
        <v>-0.48000000000000176</v>
      </c>
      <c r="G168" s="35">
        <f ca="1">IFERROR(VLOOKUP($A168,Lookup2016,54,FALSE),0)</f>
        <v>-0.02</v>
      </c>
      <c r="H168" s="35">
        <f ca="1">IFERROR(VLOOKUP($A168,Lookup2016,55,FALSE),0)</f>
        <v>-0.06</v>
      </c>
      <c r="I168" s="36">
        <f ca="1">IFERROR(VLOOKUP($A168,Lookup2016,56,FALSE),0)</f>
        <v>-0.56000000000000183</v>
      </c>
      <c r="J168" s="34">
        <f ca="1">IFERROR(VLOOKUP($A168,Lookup2015,53,FALSE),0)</f>
        <v>0</v>
      </c>
      <c r="K168" s="35">
        <f ca="1">IFERROR(VLOOKUP($A168,Lookup2015,54,FALSE),0)</f>
        <v>0</v>
      </c>
      <c r="L168" s="35">
        <f ca="1">IFERROR(VLOOKUP($A168,Lookup2015,55,FALSE),0)</f>
        <v>0</v>
      </c>
      <c r="M168" s="36">
        <f ca="1">IFERROR(VLOOKUP($A168,Lookup2015,56,FALSE),0)</f>
        <v>0</v>
      </c>
      <c r="N168" s="34">
        <f ca="1">IFERROR(VLOOKUP($A168,Lookup2014,53,FALSE),0)</f>
        <v>0</v>
      </c>
      <c r="O168" s="35">
        <f ca="1">IFERROR(VLOOKUP($A168,Lookup2014,54,FALSE),0)</f>
        <v>0</v>
      </c>
      <c r="P168" s="35">
        <f ca="1">IFERROR(VLOOKUP($A168,Lookup2014,55,FALSE),0)</f>
        <v>0</v>
      </c>
      <c r="Q168" s="36">
        <f ca="1">IFERROR(VLOOKUP($A168,Lookup2014,56,FALSE),0)</f>
        <v>0</v>
      </c>
      <c r="R168" s="34">
        <f t="shared" ca="1" si="56"/>
        <v>-0.48000000000000176</v>
      </c>
      <c r="S168" s="35">
        <f t="shared" ca="1" si="57"/>
        <v>-0.02</v>
      </c>
      <c r="T168" s="35">
        <f t="shared" ca="1" si="58"/>
        <v>-0.06</v>
      </c>
      <c r="U168" s="36">
        <f t="shared" ca="1" si="59"/>
        <v>-0.56000000000000183</v>
      </c>
    </row>
    <row r="169" spans="1:21" outlineLevel="1" x14ac:dyDescent="0.25">
      <c r="C169" s="2" t="s">
        <v>713</v>
      </c>
      <c r="F169" s="34">
        <f t="shared" ref="F169:U169" ca="1" si="101">SUBTOTAL(9,F165:F168)</f>
        <v>45096.970000000008</v>
      </c>
      <c r="G169" s="35">
        <f t="shared" ca="1" si="101"/>
        <v>2254.8300000000004</v>
      </c>
      <c r="H169" s="35">
        <f t="shared" ca="1" si="101"/>
        <v>5606.1999999999989</v>
      </c>
      <c r="I169" s="36">
        <f t="shared" ca="1" si="101"/>
        <v>52958</v>
      </c>
      <c r="J169" s="34">
        <f t="shared" ca="1" si="101"/>
        <v>-70737.159999999989</v>
      </c>
      <c r="K169" s="35">
        <f t="shared" ca="1" si="101"/>
        <v>-3536.8600000000006</v>
      </c>
      <c r="L169" s="35">
        <f t="shared" ca="1" si="101"/>
        <v>-10653.179999999998</v>
      </c>
      <c r="M169" s="36">
        <f t="shared" ca="1" si="101"/>
        <v>-84927.199999999968</v>
      </c>
      <c r="N169" s="34">
        <f t="shared" ca="1" si="101"/>
        <v>-1027722.18</v>
      </c>
      <c r="O169" s="35">
        <f t="shared" ca="1" si="101"/>
        <v>-51386.12</v>
      </c>
      <c r="P169" s="35">
        <f t="shared" ca="1" si="101"/>
        <v>-181327.62000000002</v>
      </c>
      <c r="Q169" s="36">
        <f t="shared" ca="1" si="101"/>
        <v>-1260435.9200000004</v>
      </c>
      <c r="R169" s="34">
        <f t="shared" ca="1" si="101"/>
        <v>-1053362.3700000001</v>
      </c>
      <c r="S169" s="35">
        <f t="shared" ca="1" si="101"/>
        <v>-52668.15</v>
      </c>
      <c r="T169" s="35">
        <f t="shared" ca="1" si="101"/>
        <v>-186374.6</v>
      </c>
      <c r="U169" s="36">
        <f t="shared" ca="1" si="101"/>
        <v>-1292405.1200000006</v>
      </c>
    </row>
    <row r="170" spans="1:21" outlineLevel="2" x14ac:dyDescent="0.25">
      <c r="A170" t="s">
        <v>441</v>
      </c>
      <c r="B170" t="str">
        <f ca="1">VLOOKUP($A170,IndexLookup,2,FALSE)</f>
        <v>NXI</v>
      </c>
      <c r="C170" t="str">
        <f ca="1">VLOOKUP($B170,ParticipantLookup,2,FALSE)</f>
        <v>Nexen Energy ULC</v>
      </c>
      <c r="D170" t="str">
        <f ca="1">VLOOKUP($A170,IndexLookup,3,FALSE)</f>
        <v>GWW1</v>
      </c>
      <c r="E170" t="str">
        <f ca="1">VLOOKUP($D170,FacilityLookup,2,FALSE)</f>
        <v>Soderglen Wind Facility</v>
      </c>
      <c r="F170" s="34">
        <f ca="1">IFERROR(VLOOKUP($A170,Lookup2016,53,FALSE),0)</f>
        <v>0</v>
      </c>
      <c r="G170" s="35">
        <f ca="1">IFERROR(VLOOKUP($A170,Lookup2016,54,FALSE),0)</f>
        <v>0</v>
      </c>
      <c r="H170" s="35">
        <f ca="1">IFERROR(VLOOKUP($A170,Lookup2016,55,FALSE),0)</f>
        <v>0</v>
      </c>
      <c r="I170" s="36">
        <f ca="1">IFERROR(VLOOKUP($A170,Lookup2016,56,FALSE),0)</f>
        <v>0</v>
      </c>
      <c r="J170" s="34">
        <f ca="1">IFERROR(VLOOKUP($A170,Lookup2015,53,FALSE),0)</f>
        <v>2780.3199999999974</v>
      </c>
      <c r="K170" s="35">
        <f ca="1">IFERROR(VLOOKUP($A170,Lookup2015,54,FALSE),0)</f>
        <v>139.02000000000001</v>
      </c>
      <c r="L170" s="35">
        <f ca="1">IFERROR(VLOOKUP($A170,Lookup2015,55,FALSE),0)</f>
        <v>439.94000000000005</v>
      </c>
      <c r="M170" s="36">
        <f ca="1">IFERROR(VLOOKUP($A170,Lookup2015,56,FALSE),0)</f>
        <v>3359.2799999999975</v>
      </c>
      <c r="N170" s="34">
        <f ca="1">IFERROR(VLOOKUP($A170,Lookup2014,53,FALSE),0)</f>
        <v>-8853.7099999999991</v>
      </c>
      <c r="O170" s="35">
        <f ca="1">IFERROR(VLOOKUP($A170,Lookup2014,54,FALSE),0)</f>
        <v>-442.7</v>
      </c>
      <c r="P170" s="35">
        <f ca="1">IFERROR(VLOOKUP($A170,Lookup2014,55,FALSE),0)</f>
        <v>-1397.51</v>
      </c>
      <c r="Q170" s="36">
        <f ca="1">IFERROR(VLOOKUP($A170,Lookup2014,56,FALSE),0)</f>
        <v>-10693.920000000002</v>
      </c>
      <c r="R170" s="34">
        <f t="shared" ca="1" si="56"/>
        <v>-6073.3900000000012</v>
      </c>
      <c r="S170" s="35">
        <f t="shared" ca="1" si="57"/>
        <v>-303.67999999999995</v>
      </c>
      <c r="T170" s="35">
        <f t="shared" ca="1" si="58"/>
        <v>-957.56999999999994</v>
      </c>
      <c r="U170" s="36">
        <f t="shared" ca="1" si="59"/>
        <v>-7334.6400000000049</v>
      </c>
    </row>
    <row r="171" spans="1:21" outlineLevel="2" x14ac:dyDescent="0.25">
      <c r="A171" t="s">
        <v>374</v>
      </c>
      <c r="B171" t="str">
        <f ca="1">VLOOKUP($A171,IndexLookup,2,FALSE)</f>
        <v>NXI</v>
      </c>
      <c r="C171" t="str">
        <f ca="1">VLOOKUP($B171,ParticipantLookup,2,FALSE)</f>
        <v>Nexen Energy ULC</v>
      </c>
      <c r="D171" t="str">
        <f ca="1">VLOOKUP($A171,IndexLookup,3,FALSE)</f>
        <v>NX01</v>
      </c>
      <c r="E171" t="str">
        <f ca="1">VLOOKUP($D171,FacilityLookup,2,FALSE)</f>
        <v>Nexen Balzac</v>
      </c>
      <c r="F171" s="34">
        <f ca="1">IFERROR(VLOOKUP($A171,Lookup2016,53,FALSE),0)</f>
        <v>-18425.54</v>
      </c>
      <c r="G171" s="35">
        <f ca="1">IFERROR(VLOOKUP($A171,Lookup2016,54,FALSE),0)</f>
        <v>-921.26</v>
      </c>
      <c r="H171" s="35">
        <f ca="1">IFERROR(VLOOKUP($A171,Lookup2016,55,FALSE),0)</f>
        <v>-2285.87</v>
      </c>
      <c r="I171" s="36">
        <f ca="1">IFERROR(VLOOKUP($A171,Lookup2016,56,FALSE),0)</f>
        <v>-21632.670000000006</v>
      </c>
      <c r="J171" s="34">
        <f ca="1">IFERROR(VLOOKUP($A171,Lookup2015,53,FALSE),0)</f>
        <v>-444467.79000000004</v>
      </c>
      <c r="K171" s="35">
        <f ca="1">IFERROR(VLOOKUP($A171,Lookup2015,54,FALSE),0)</f>
        <v>-22223.399999999994</v>
      </c>
      <c r="L171" s="35">
        <f ca="1">IFERROR(VLOOKUP($A171,Lookup2015,55,FALSE),0)</f>
        <v>-66488.83</v>
      </c>
      <c r="M171" s="36">
        <f ca="1">IFERROR(VLOOKUP($A171,Lookup2015,56,FALSE),0)</f>
        <v>-533180.02</v>
      </c>
      <c r="N171" s="34">
        <f ca="1">IFERROR(VLOOKUP($A171,Lookup2014,53,FALSE),0)</f>
        <v>-920061.17999999993</v>
      </c>
      <c r="O171" s="35">
        <f ca="1">IFERROR(VLOOKUP($A171,Lookup2014,54,FALSE),0)</f>
        <v>-46003.069999999992</v>
      </c>
      <c r="P171" s="35">
        <f ca="1">IFERROR(VLOOKUP($A171,Lookup2014,55,FALSE),0)</f>
        <v>-162034.55000000002</v>
      </c>
      <c r="Q171" s="36">
        <f ca="1">IFERROR(VLOOKUP($A171,Lookup2014,56,FALSE),0)</f>
        <v>-1128098.8</v>
      </c>
      <c r="R171" s="34">
        <f t="shared" ca="1" si="56"/>
        <v>-1382954.51</v>
      </c>
      <c r="S171" s="35">
        <f t="shared" ca="1" si="57"/>
        <v>-69147.729999999981</v>
      </c>
      <c r="T171" s="35">
        <f t="shared" ca="1" si="58"/>
        <v>-230809.25</v>
      </c>
      <c r="U171" s="36">
        <f t="shared" ca="1" si="59"/>
        <v>-1682911.4900000002</v>
      </c>
    </row>
    <row r="172" spans="1:21" outlineLevel="2" x14ac:dyDescent="0.25">
      <c r="A172" t="s">
        <v>375</v>
      </c>
      <c r="B172" t="str">
        <f ca="1">VLOOKUP($A172,IndexLookup,2,FALSE)</f>
        <v>NXI</v>
      </c>
      <c r="C172" t="str">
        <f ca="1">VLOOKUP($B172,ParticipantLookup,2,FALSE)</f>
        <v>Nexen Energy ULC</v>
      </c>
      <c r="D172" t="str">
        <f ca="1">VLOOKUP($A172,IndexLookup,3,FALSE)</f>
        <v>NX02</v>
      </c>
      <c r="E172" t="str">
        <f ca="1">VLOOKUP($D172,FacilityLookup,2,FALSE)</f>
        <v>Nexen Long Lake Industrial System</v>
      </c>
      <c r="F172" s="34">
        <f ca="1">IFERROR(VLOOKUP($A172,Lookup2016,53,FALSE),0)</f>
        <v>196502.44999999998</v>
      </c>
      <c r="G172" s="35">
        <f ca="1">IFERROR(VLOOKUP($A172,Lookup2016,54,FALSE),0)</f>
        <v>9825.1200000000008</v>
      </c>
      <c r="H172" s="35">
        <f ca="1">IFERROR(VLOOKUP($A172,Lookup2016,55,FALSE),0)</f>
        <v>24396.170000000002</v>
      </c>
      <c r="I172" s="36">
        <f ca="1">IFERROR(VLOOKUP($A172,Lookup2016,56,FALSE),0)</f>
        <v>230723.74000000002</v>
      </c>
      <c r="J172" s="34">
        <f ca="1">IFERROR(VLOOKUP($A172,Lookup2015,53,FALSE),0)</f>
        <v>186366.48999999996</v>
      </c>
      <c r="K172" s="35">
        <f ca="1">IFERROR(VLOOKUP($A172,Lookup2015,54,FALSE),0)</f>
        <v>9318.35</v>
      </c>
      <c r="L172" s="35">
        <f ca="1">IFERROR(VLOOKUP($A172,Lookup2015,55,FALSE),0)</f>
        <v>27600.389999999996</v>
      </c>
      <c r="M172" s="36">
        <f ca="1">IFERROR(VLOOKUP($A172,Lookup2015,56,FALSE),0)</f>
        <v>223285.22999999998</v>
      </c>
      <c r="N172" s="34">
        <f ca="1">IFERROR(VLOOKUP($A172,Lookup2014,53,FALSE),0)</f>
        <v>487785.25000000006</v>
      </c>
      <c r="O172" s="35">
        <f ca="1">IFERROR(VLOOKUP($A172,Lookup2014,54,FALSE),0)</f>
        <v>24389.259999999995</v>
      </c>
      <c r="P172" s="35">
        <f ca="1">IFERROR(VLOOKUP($A172,Lookup2014,55,FALSE),0)</f>
        <v>86686.73000000001</v>
      </c>
      <c r="Q172" s="36">
        <f ca="1">IFERROR(VLOOKUP($A172,Lookup2014,56,FALSE),0)</f>
        <v>598861.24</v>
      </c>
      <c r="R172" s="34">
        <f t="shared" ca="1" si="56"/>
        <v>870654.19</v>
      </c>
      <c r="S172" s="35">
        <f t="shared" ca="1" si="57"/>
        <v>43532.729999999996</v>
      </c>
      <c r="T172" s="35">
        <f t="shared" ca="1" si="58"/>
        <v>138683.29</v>
      </c>
      <c r="U172" s="36">
        <f t="shared" ca="1" si="59"/>
        <v>1052870.21</v>
      </c>
    </row>
    <row r="173" spans="1:21" outlineLevel="1" x14ac:dyDescent="0.25">
      <c r="C173" s="2" t="s">
        <v>714</v>
      </c>
      <c r="F173" s="34">
        <f t="shared" ref="F173:U173" ca="1" si="102">SUBTOTAL(9,F170:F172)</f>
        <v>178076.90999999997</v>
      </c>
      <c r="G173" s="35">
        <f t="shared" ca="1" si="102"/>
        <v>8903.86</v>
      </c>
      <c r="H173" s="35">
        <f t="shared" ca="1" si="102"/>
        <v>22110.300000000003</v>
      </c>
      <c r="I173" s="36">
        <f t="shared" ca="1" si="102"/>
        <v>209091.07</v>
      </c>
      <c r="J173" s="34">
        <f t="shared" ca="1" si="102"/>
        <v>-255320.98000000007</v>
      </c>
      <c r="K173" s="35">
        <f t="shared" ca="1" si="102"/>
        <v>-12766.029999999993</v>
      </c>
      <c r="L173" s="35">
        <f t="shared" ca="1" si="102"/>
        <v>-38448.5</v>
      </c>
      <c r="M173" s="36">
        <f t="shared" ca="1" si="102"/>
        <v>-306535.51</v>
      </c>
      <c r="N173" s="34">
        <f t="shared" ca="1" si="102"/>
        <v>-441129.63999999984</v>
      </c>
      <c r="O173" s="35">
        <f t="shared" ca="1" si="102"/>
        <v>-22056.509999999995</v>
      </c>
      <c r="P173" s="35">
        <f t="shared" ca="1" si="102"/>
        <v>-76745.330000000016</v>
      </c>
      <c r="Q173" s="36">
        <f t="shared" ca="1" si="102"/>
        <v>-539931.48</v>
      </c>
      <c r="R173" s="34">
        <f t="shared" ca="1" si="102"/>
        <v>-518373.70999999996</v>
      </c>
      <c r="S173" s="35">
        <f t="shared" ca="1" si="102"/>
        <v>-25918.679999999978</v>
      </c>
      <c r="T173" s="35">
        <f t="shared" ca="1" si="102"/>
        <v>-93083.53</v>
      </c>
      <c r="U173" s="36">
        <f t="shared" ca="1" si="102"/>
        <v>-637375.92000000016</v>
      </c>
    </row>
    <row r="174" spans="1:21" outlineLevel="2" x14ac:dyDescent="0.25">
      <c r="A174" t="s">
        <v>419</v>
      </c>
      <c r="B174" t="str">
        <f ca="1">VLOOKUP($A174,IndexLookup,2,FALSE)</f>
        <v>NESI</v>
      </c>
      <c r="C174" t="str">
        <f ca="1">VLOOKUP($B174,ParticipantLookup,2,FALSE)</f>
        <v>NorthPoint Energy Solutions Inc.</v>
      </c>
      <c r="D174" t="str">
        <f ca="1">VLOOKUP($A174,IndexLookup,3,FALSE)</f>
        <v>BCHEXP</v>
      </c>
      <c r="E174" t="str">
        <f ca="1">VLOOKUP($D174,FacilityLookup,2,FALSE)</f>
        <v>Alberta-BC Intertie - Export</v>
      </c>
      <c r="F174" s="34">
        <f ca="1">IFERROR(VLOOKUP($A174,Lookup2016,53,FALSE),0)</f>
        <v>245.28000000000014</v>
      </c>
      <c r="G174" s="35">
        <f ca="1">IFERROR(VLOOKUP($A174,Lookup2016,54,FALSE),0)</f>
        <v>12.27</v>
      </c>
      <c r="H174" s="35">
        <f ca="1">IFERROR(VLOOKUP($A174,Lookup2016,55,FALSE),0)</f>
        <v>31.38</v>
      </c>
      <c r="I174" s="36">
        <f ca="1">IFERROR(VLOOKUP($A174,Lookup2016,56,FALSE),0)</f>
        <v>288.93000000000012</v>
      </c>
      <c r="J174" s="34">
        <f ca="1">IFERROR(VLOOKUP($A174,Lookup2015,53,FALSE),0)</f>
        <v>306.08000000000004</v>
      </c>
      <c r="K174" s="35">
        <f ca="1">IFERROR(VLOOKUP($A174,Lookup2015,54,FALSE),0)</f>
        <v>15.3</v>
      </c>
      <c r="L174" s="35">
        <f ca="1">IFERROR(VLOOKUP($A174,Lookup2015,55,FALSE),0)</f>
        <v>43.34</v>
      </c>
      <c r="M174" s="36">
        <f ca="1">IFERROR(VLOOKUP($A174,Lookup2015,56,FALSE),0)</f>
        <v>364.72</v>
      </c>
      <c r="N174" s="34">
        <f ca="1">IFERROR(VLOOKUP($A174,Lookup2014,53,FALSE),0)</f>
        <v>0</v>
      </c>
      <c r="O174" s="35">
        <f ca="1">IFERROR(VLOOKUP($A174,Lookup2014,54,FALSE),0)</f>
        <v>0</v>
      </c>
      <c r="P174" s="35">
        <f ca="1">IFERROR(VLOOKUP($A174,Lookup2014,55,FALSE),0)</f>
        <v>0</v>
      </c>
      <c r="Q174" s="36">
        <f ca="1">IFERROR(VLOOKUP($A174,Lookup2014,56,FALSE),0)</f>
        <v>0</v>
      </c>
      <c r="R174" s="34">
        <f t="shared" ca="1" si="56"/>
        <v>551.36000000000013</v>
      </c>
      <c r="S174" s="35">
        <f t="shared" ca="1" si="57"/>
        <v>27.57</v>
      </c>
      <c r="T174" s="35">
        <f t="shared" ca="1" si="58"/>
        <v>74.72</v>
      </c>
      <c r="U174" s="36">
        <f t="shared" ca="1" si="59"/>
        <v>653.65000000000009</v>
      </c>
    </row>
    <row r="175" spans="1:21" outlineLevel="2" x14ac:dyDescent="0.25">
      <c r="A175" t="s">
        <v>416</v>
      </c>
      <c r="B175" t="str">
        <f ca="1">VLOOKUP($A175,IndexLookup,2,FALSE)</f>
        <v>NESI</v>
      </c>
      <c r="C175" t="str">
        <f ca="1">VLOOKUP($B175,ParticipantLookup,2,FALSE)</f>
        <v>NorthPoint Energy Solutions Inc.</v>
      </c>
      <c r="D175" t="str">
        <f ca="1">VLOOKUP($A175,IndexLookup,3,FALSE)</f>
        <v>BCHIMP</v>
      </c>
      <c r="E175" t="str">
        <f ca="1">VLOOKUP($D175,FacilityLookup,2,FALSE)</f>
        <v>Alberta-BC Intertie - Import</v>
      </c>
      <c r="F175" s="34">
        <f ca="1">IFERROR(VLOOKUP($A175,Lookup2016,53,FALSE),0)</f>
        <v>2654.36</v>
      </c>
      <c r="G175" s="35">
        <f ca="1">IFERROR(VLOOKUP($A175,Lookup2016,54,FALSE),0)</f>
        <v>132.72999999999999</v>
      </c>
      <c r="H175" s="35">
        <f ca="1">IFERROR(VLOOKUP($A175,Lookup2016,55,FALSE),0)</f>
        <v>342.03</v>
      </c>
      <c r="I175" s="36">
        <f ca="1">IFERROR(VLOOKUP($A175,Lookup2016,56,FALSE),0)</f>
        <v>3129.1200000000003</v>
      </c>
      <c r="J175" s="34">
        <f ca="1">IFERROR(VLOOKUP($A175,Lookup2015,53,FALSE),0)</f>
        <v>-109545.98</v>
      </c>
      <c r="K175" s="35">
        <f ca="1">IFERROR(VLOOKUP($A175,Lookup2015,54,FALSE),0)</f>
        <v>-5477.2999999999993</v>
      </c>
      <c r="L175" s="35">
        <f ca="1">IFERROR(VLOOKUP($A175,Lookup2015,55,FALSE),0)</f>
        <v>-16441.080000000002</v>
      </c>
      <c r="M175" s="36">
        <f ca="1">IFERROR(VLOOKUP($A175,Lookup2015,56,FALSE),0)</f>
        <v>-131464.35999999999</v>
      </c>
      <c r="N175" s="34">
        <f ca="1">IFERROR(VLOOKUP($A175,Lookup2014,53,FALSE),0)</f>
        <v>-450894.81000000006</v>
      </c>
      <c r="O175" s="35">
        <f ca="1">IFERROR(VLOOKUP($A175,Lookup2014,54,FALSE),0)</f>
        <v>-22544.75</v>
      </c>
      <c r="P175" s="35">
        <f ca="1">IFERROR(VLOOKUP($A175,Lookup2014,55,FALSE),0)</f>
        <v>-79757.13</v>
      </c>
      <c r="Q175" s="36">
        <f ca="1">IFERROR(VLOOKUP($A175,Lookup2014,56,FALSE),0)</f>
        <v>-553196.69000000006</v>
      </c>
      <c r="R175" s="34">
        <f t="shared" ca="1" si="56"/>
        <v>-557786.43000000005</v>
      </c>
      <c r="S175" s="35">
        <f t="shared" ca="1" si="57"/>
        <v>-27889.32</v>
      </c>
      <c r="T175" s="35">
        <f t="shared" ca="1" si="58"/>
        <v>-95856.180000000008</v>
      </c>
      <c r="U175" s="36">
        <f t="shared" ca="1" si="59"/>
        <v>-681531.93</v>
      </c>
    </row>
    <row r="176" spans="1:21" outlineLevel="2" x14ac:dyDescent="0.25">
      <c r="A176" t="s">
        <v>420</v>
      </c>
      <c r="B176" t="str">
        <f ca="1">VLOOKUP($A176,IndexLookup,2,FALSE)</f>
        <v>NESI</v>
      </c>
      <c r="C176" t="str">
        <f ca="1">VLOOKUP($B176,ParticipantLookup,2,FALSE)</f>
        <v>NorthPoint Energy Solutions Inc.</v>
      </c>
      <c r="D176" t="str">
        <f ca="1">VLOOKUP($A176,IndexLookup,3,FALSE)</f>
        <v>SPCEXP</v>
      </c>
      <c r="E176" t="str">
        <f ca="1">VLOOKUP($D176,FacilityLookup,2,FALSE)</f>
        <v>Alberta-Saskatchewan Intertie - Export</v>
      </c>
      <c r="F176" s="34">
        <f ca="1">IFERROR(VLOOKUP($A176,Lookup2016,53,FALSE),0)</f>
        <v>2511.4099999999989</v>
      </c>
      <c r="G176" s="35">
        <f ca="1">IFERROR(VLOOKUP($A176,Lookup2016,54,FALSE),0)</f>
        <v>125.57</v>
      </c>
      <c r="H176" s="35">
        <f ca="1">IFERROR(VLOOKUP($A176,Lookup2016,55,FALSE),0)</f>
        <v>303.45999999999998</v>
      </c>
      <c r="I176" s="36">
        <f ca="1">IFERROR(VLOOKUP($A176,Lookup2016,56,FALSE),0)</f>
        <v>2940.4399999999996</v>
      </c>
      <c r="J176" s="34">
        <f ca="1">IFERROR(VLOOKUP($A176,Lookup2015,53,FALSE),0)</f>
        <v>3897.320000000002</v>
      </c>
      <c r="K176" s="35">
        <f ca="1">IFERROR(VLOOKUP($A176,Lookup2015,54,FALSE),0)</f>
        <v>194.87999999999997</v>
      </c>
      <c r="L176" s="35">
        <f ca="1">IFERROR(VLOOKUP($A176,Lookup2015,55,FALSE),0)</f>
        <v>580.41000000000008</v>
      </c>
      <c r="M176" s="36">
        <f ca="1">IFERROR(VLOOKUP($A176,Lookup2015,56,FALSE),0)</f>
        <v>4672.6100000000033</v>
      </c>
      <c r="N176" s="34">
        <f ca="1">IFERROR(VLOOKUP($A176,Lookup2014,53,FALSE),0)</f>
        <v>10244.57</v>
      </c>
      <c r="O176" s="35">
        <f ca="1">IFERROR(VLOOKUP($A176,Lookup2014,54,FALSE),0)</f>
        <v>512.23</v>
      </c>
      <c r="P176" s="35">
        <f ca="1">IFERROR(VLOOKUP($A176,Lookup2014,55,FALSE),0)</f>
        <v>1874.0800000000002</v>
      </c>
      <c r="Q176" s="36">
        <f ca="1">IFERROR(VLOOKUP($A176,Lookup2014,56,FALSE),0)</f>
        <v>12630.88</v>
      </c>
      <c r="R176" s="34">
        <f t="shared" ca="1" si="56"/>
        <v>16653.300000000003</v>
      </c>
      <c r="S176" s="35">
        <f t="shared" ca="1" si="57"/>
        <v>832.68</v>
      </c>
      <c r="T176" s="35">
        <f t="shared" ca="1" si="58"/>
        <v>2757.9500000000003</v>
      </c>
      <c r="U176" s="36">
        <f t="shared" ca="1" si="59"/>
        <v>20243.93</v>
      </c>
    </row>
    <row r="177" spans="1:21" outlineLevel="2" x14ac:dyDescent="0.25">
      <c r="A177" t="s">
        <v>418</v>
      </c>
      <c r="B177" t="str">
        <f ca="1">VLOOKUP($A177,IndexLookup,2,FALSE)</f>
        <v>NESI</v>
      </c>
      <c r="C177" t="str">
        <f ca="1">VLOOKUP($B177,ParticipantLookup,2,FALSE)</f>
        <v>NorthPoint Energy Solutions Inc.</v>
      </c>
      <c r="D177" t="str">
        <f ca="1">VLOOKUP($A177,IndexLookup,3,FALSE)</f>
        <v>SPCIMP</v>
      </c>
      <c r="E177" t="str">
        <f ca="1">VLOOKUP($D177,FacilityLookup,2,FALSE)</f>
        <v>Alberta-Saskatchewan Intertie - Import</v>
      </c>
      <c r="F177" s="34">
        <f ca="1">IFERROR(VLOOKUP($A177,Lookup2016,53,FALSE),0)</f>
        <v>-3517.75</v>
      </c>
      <c r="G177" s="35">
        <f ca="1">IFERROR(VLOOKUP($A177,Lookup2016,54,FALSE),0)</f>
        <v>-175.89</v>
      </c>
      <c r="H177" s="35">
        <f ca="1">IFERROR(VLOOKUP($A177,Lookup2016,55,FALSE),0)</f>
        <v>-452.91999999999996</v>
      </c>
      <c r="I177" s="36">
        <f ca="1">IFERROR(VLOOKUP($A177,Lookup2016,56,FALSE),0)</f>
        <v>-4146.5599999999995</v>
      </c>
      <c r="J177" s="34">
        <f ca="1">IFERROR(VLOOKUP($A177,Lookup2015,53,FALSE),0)</f>
        <v>-227946.52000000002</v>
      </c>
      <c r="K177" s="35">
        <f ca="1">IFERROR(VLOOKUP($A177,Lookup2015,54,FALSE),0)</f>
        <v>-11397.320000000002</v>
      </c>
      <c r="L177" s="35">
        <f ca="1">IFERROR(VLOOKUP($A177,Lookup2015,55,FALSE),0)</f>
        <v>-34039.039999999994</v>
      </c>
      <c r="M177" s="36">
        <f ca="1">IFERROR(VLOOKUP($A177,Lookup2015,56,FALSE),0)</f>
        <v>-273382.88</v>
      </c>
      <c r="N177" s="34">
        <f ca="1">IFERROR(VLOOKUP($A177,Lookup2014,53,FALSE),0)</f>
        <v>-62366.6</v>
      </c>
      <c r="O177" s="35">
        <f ca="1">IFERROR(VLOOKUP($A177,Lookup2014,54,FALSE),0)</f>
        <v>-3118.34</v>
      </c>
      <c r="P177" s="35">
        <f ca="1">IFERROR(VLOOKUP($A177,Lookup2014,55,FALSE),0)</f>
        <v>-11235.029999999999</v>
      </c>
      <c r="Q177" s="36">
        <f ca="1">IFERROR(VLOOKUP($A177,Lookup2014,56,FALSE),0)</f>
        <v>-76719.97</v>
      </c>
      <c r="R177" s="34">
        <f t="shared" ca="1" si="56"/>
        <v>-293830.87</v>
      </c>
      <c r="S177" s="35">
        <f t="shared" ca="1" si="57"/>
        <v>-14691.550000000001</v>
      </c>
      <c r="T177" s="35">
        <f t="shared" ca="1" si="58"/>
        <v>-45726.989999999991</v>
      </c>
      <c r="U177" s="36">
        <f t="shared" ca="1" si="59"/>
        <v>-354249.41000000003</v>
      </c>
    </row>
    <row r="178" spans="1:21" outlineLevel="1" x14ac:dyDescent="0.25">
      <c r="C178" s="2" t="s">
        <v>715</v>
      </c>
      <c r="F178" s="34">
        <f t="shared" ref="F178:U178" ca="1" si="103">SUBTOTAL(9,F174:F177)</f>
        <v>1893.2999999999993</v>
      </c>
      <c r="G178" s="35">
        <f t="shared" ca="1" si="103"/>
        <v>94.68</v>
      </c>
      <c r="H178" s="35">
        <f t="shared" ca="1" si="103"/>
        <v>223.94999999999993</v>
      </c>
      <c r="I178" s="36">
        <f t="shared" ca="1" si="103"/>
        <v>2211.9300000000003</v>
      </c>
      <c r="J178" s="34">
        <f t="shared" ca="1" si="103"/>
        <v>-333289.09999999998</v>
      </c>
      <c r="K178" s="35">
        <f t="shared" ca="1" si="103"/>
        <v>-16664.440000000002</v>
      </c>
      <c r="L178" s="35">
        <f t="shared" ca="1" si="103"/>
        <v>-49856.369999999995</v>
      </c>
      <c r="M178" s="36">
        <f t="shared" ca="1" si="103"/>
        <v>-399809.91</v>
      </c>
      <c r="N178" s="34">
        <f t="shared" ca="1" si="103"/>
        <v>-503016.84</v>
      </c>
      <c r="O178" s="35">
        <f t="shared" ca="1" si="103"/>
        <v>-25150.86</v>
      </c>
      <c r="P178" s="35">
        <f t="shared" ca="1" si="103"/>
        <v>-89118.080000000002</v>
      </c>
      <c r="Q178" s="36">
        <f t="shared" ca="1" si="103"/>
        <v>-617285.78</v>
      </c>
      <c r="R178" s="34">
        <f t="shared" ca="1" si="103"/>
        <v>-834412.64</v>
      </c>
      <c r="S178" s="35">
        <f t="shared" ca="1" si="103"/>
        <v>-41720.620000000003</v>
      </c>
      <c r="T178" s="35">
        <f t="shared" ca="1" si="103"/>
        <v>-138750.5</v>
      </c>
      <c r="U178" s="36">
        <f t="shared" ca="1" si="103"/>
        <v>-1014883.76</v>
      </c>
    </row>
    <row r="179" spans="1:21" outlineLevel="2" x14ac:dyDescent="0.25">
      <c r="A179" t="s">
        <v>371</v>
      </c>
      <c r="B179" t="str">
        <f ca="1">VLOOKUP($A179,IndexLookup,2,FALSE)</f>
        <v>NPC</v>
      </c>
      <c r="C179" t="str">
        <f ca="1">VLOOKUP($B179,ParticipantLookup,2,FALSE)</f>
        <v>Northstone Power Corp.</v>
      </c>
      <c r="D179" t="str">
        <f ca="1">VLOOKUP($A179,IndexLookup,3,FALSE)</f>
        <v>NPC1</v>
      </c>
      <c r="E179" t="str">
        <f ca="1">VLOOKUP($D179,FacilityLookup,2,FALSE)</f>
        <v>Northstone Power</v>
      </c>
      <c r="F179" s="34">
        <f ca="1">IFERROR(VLOOKUP($A179,Lookup2016,53,FALSE),0)</f>
        <v>-2257.6000000000004</v>
      </c>
      <c r="G179" s="35">
        <f ca="1">IFERROR(VLOOKUP($A179,Lookup2016,54,FALSE),0)</f>
        <v>-112.89</v>
      </c>
      <c r="H179" s="35">
        <f ca="1">IFERROR(VLOOKUP($A179,Lookup2016,55,FALSE),0)</f>
        <v>-296.10000000000002</v>
      </c>
      <c r="I179" s="36">
        <f ca="1">IFERROR(VLOOKUP($A179,Lookup2016,56,FALSE),0)</f>
        <v>-2666.5899999999997</v>
      </c>
      <c r="J179" s="34">
        <f ca="1">IFERROR(VLOOKUP($A179,Lookup2015,53,FALSE),0)</f>
        <v>-49776.73000000001</v>
      </c>
      <c r="K179" s="35">
        <f ca="1">IFERROR(VLOOKUP($A179,Lookup2015,54,FALSE),0)</f>
        <v>-2488.8399999999997</v>
      </c>
      <c r="L179" s="35">
        <f ca="1">IFERROR(VLOOKUP($A179,Lookup2015,55,FALSE),0)</f>
        <v>-7409.96</v>
      </c>
      <c r="M179" s="36">
        <f ca="1">IFERROR(VLOOKUP($A179,Lookup2015,56,FALSE),0)</f>
        <v>-59675.53</v>
      </c>
      <c r="N179" s="34">
        <f ca="1">IFERROR(VLOOKUP($A179,Lookup2014,53,FALSE),0)</f>
        <v>-2822.7400000000002</v>
      </c>
      <c r="O179" s="35">
        <f ca="1">IFERROR(VLOOKUP($A179,Lookup2014,54,FALSE),0)</f>
        <v>-141.14000000000001</v>
      </c>
      <c r="P179" s="35">
        <f ca="1">IFERROR(VLOOKUP($A179,Lookup2014,55,FALSE),0)</f>
        <v>-498.6</v>
      </c>
      <c r="Q179" s="36">
        <f ca="1">IFERROR(VLOOKUP($A179,Lookup2014,56,FALSE),0)</f>
        <v>-3462.48</v>
      </c>
      <c r="R179" s="34">
        <f t="shared" ca="1" si="56"/>
        <v>-54857.070000000007</v>
      </c>
      <c r="S179" s="35">
        <f t="shared" ca="1" si="57"/>
        <v>-2742.8699999999994</v>
      </c>
      <c r="T179" s="35">
        <f t="shared" ca="1" si="58"/>
        <v>-8204.66</v>
      </c>
      <c r="U179" s="36">
        <f t="shared" ca="1" si="59"/>
        <v>-65804.599999999991</v>
      </c>
    </row>
    <row r="180" spans="1:21" outlineLevel="1" x14ac:dyDescent="0.25">
      <c r="C180" s="2" t="s">
        <v>716</v>
      </c>
      <c r="F180" s="34">
        <f t="shared" ref="F180:U180" ca="1" si="104">SUBTOTAL(9,F179:F179)</f>
        <v>-2257.6000000000004</v>
      </c>
      <c r="G180" s="35">
        <f t="shared" ca="1" si="104"/>
        <v>-112.89</v>
      </c>
      <c r="H180" s="35">
        <f t="shared" ca="1" si="104"/>
        <v>-296.10000000000002</v>
      </c>
      <c r="I180" s="36">
        <f t="shared" ca="1" si="104"/>
        <v>-2666.5899999999997</v>
      </c>
      <c r="J180" s="34">
        <f t="shared" ca="1" si="104"/>
        <v>-49776.73000000001</v>
      </c>
      <c r="K180" s="35">
        <f t="shared" ca="1" si="104"/>
        <v>-2488.8399999999997</v>
      </c>
      <c r="L180" s="35">
        <f t="shared" ca="1" si="104"/>
        <v>-7409.96</v>
      </c>
      <c r="M180" s="36">
        <f t="shared" ca="1" si="104"/>
        <v>-59675.53</v>
      </c>
      <c r="N180" s="34">
        <f t="shared" ca="1" si="104"/>
        <v>-2822.7400000000002</v>
      </c>
      <c r="O180" s="35">
        <f t="shared" ca="1" si="104"/>
        <v>-141.14000000000001</v>
      </c>
      <c r="P180" s="35">
        <f t="shared" ca="1" si="104"/>
        <v>-498.6</v>
      </c>
      <c r="Q180" s="36">
        <f t="shared" ca="1" si="104"/>
        <v>-3462.48</v>
      </c>
      <c r="R180" s="34">
        <f t="shared" ca="1" si="104"/>
        <v>-54857.070000000007</v>
      </c>
      <c r="S180" s="35">
        <f t="shared" ca="1" si="104"/>
        <v>-2742.8699999999994</v>
      </c>
      <c r="T180" s="35">
        <f t="shared" ca="1" si="104"/>
        <v>-8204.66</v>
      </c>
      <c r="U180" s="36">
        <f t="shared" ca="1" si="104"/>
        <v>-65804.599999999991</v>
      </c>
    </row>
    <row r="181" spans="1:21" outlineLevel="2" x14ac:dyDescent="0.25">
      <c r="A181" t="s">
        <v>373</v>
      </c>
      <c r="B181" t="str">
        <f ca="1">VLOOKUP($A181,IndexLookup,2,FALSE)</f>
        <v>NRG</v>
      </c>
      <c r="C181" t="str">
        <f ca="1">VLOOKUP($B181,ParticipantLookup,2,FALSE)</f>
        <v>NRGreen Power Limited Partnership</v>
      </c>
      <c r="D181" t="str">
        <f ca="1">VLOOKUP($A181,IndexLookup,3,FALSE)</f>
        <v>NRG3</v>
      </c>
      <c r="E181" t="str">
        <f ca="1">VLOOKUP($D181,FacilityLookup,2,FALSE)</f>
        <v>NRGreen</v>
      </c>
      <c r="F181" s="34">
        <f ca="1">IFERROR(VLOOKUP($A181,Lookup2016,53,FALSE),0)</f>
        <v>-42093.75</v>
      </c>
      <c r="G181" s="35">
        <f ca="1">IFERROR(VLOOKUP($A181,Lookup2016,54,FALSE),0)</f>
        <v>-2104.6999999999998</v>
      </c>
      <c r="H181" s="35">
        <f ca="1">IFERROR(VLOOKUP($A181,Lookup2016,55,FALSE),0)</f>
        <v>-5289.3499999999995</v>
      </c>
      <c r="I181" s="36">
        <f ca="1">IFERROR(VLOOKUP($A181,Lookup2016,56,FALSE),0)</f>
        <v>-49487.8</v>
      </c>
      <c r="J181" s="34">
        <f ca="1">IFERROR(VLOOKUP($A181,Lookup2015,53,FALSE),0)</f>
        <v>-3158.3700000000003</v>
      </c>
      <c r="K181" s="35">
        <f ca="1">IFERROR(VLOOKUP($A181,Lookup2015,54,FALSE),0)</f>
        <v>-157.92000000000002</v>
      </c>
      <c r="L181" s="35">
        <f ca="1">IFERROR(VLOOKUP($A181,Lookup2015,55,FALSE),0)</f>
        <v>-464.03</v>
      </c>
      <c r="M181" s="36">
        <f ca="1">IFERROR(VLOOKUP($A181,Lookup2015,56,FALSE),0)</f>
        <v>-3780.3199999999997</v>
      </c>
      <c r="N181" s="34">
        <f ca="1">IFERROR(VLOOKUP($A181,Lookup2014,53,FALSE),0)</f>
        <v>1679.6800000000003</v>
      </c>
      <c r="O181" s="35">
        <f ca="1">IFERROR(VLOOKUP($A181,Lookup2014,54,FALSE),0)</f>
        <v>83.98</v>
      </c>
      <c r="P181" s="35">
        <f ca="1">IFERROR(VLOOKUP($A181,Lookup2014,55,FALSE),0)</f>
        <v>275.73</v>
      </c>
      <c r="Q181" s="36">
        <f ca="1">IFERROR(VLOOKUP($A181,Lookup2014,56,FALSE),0)</f>
        <v>2039.3899999999999</v>
      </c>
      <c r="R181" s="34">
        <f t="shared" ca="1" si="56"/>
        <v>-43572.44</v>
      </c>
      <c r="S181" s="35">
        <f t="shared" ca="1" si="57"/>
        <v>-2178.64</v>
      </c>
      <c r="T181" s="35">
        <f t="shared" ca="1" si="58"/>
        <v>-5477.65</v>
      </c>
      <c r="U181" s="36">
        <f t="shared" ca="1" si="59"/>
        <v>-51228.73</v>
      </c>
    </row>
    <row r="182" spans="1:21" outlineLevel="1" x14ac:dyDescent="0.25">
      <c r="C182" s="2" t="s">
        <v>717</v>
      </c>
      <c r="F182" s="34">
        <f t="shared" ref="F182:U182" ca="1" si="105">SUBTOTAL(9,F181:F181)</f>
        <v>-42093.75</v>
      </c>
      <c r="G182" s="35">
        <f t="shared" ca="1" si="105"/>
        <v>-2104.6999999999998</v>
      </c>
      <c r="H182" s="35">
        <f t="shared" ca="1" si="105"/>
        <v>-5289.3499999999995</v>
      </c>
      <c r="I182" s="36">
        <f t="shared" ca="1" si="105"/>
        <v>-49487.8</v>
      </c>
      <c r="J182" s="34">
        <f t="shared" ca="1" si="105"/>
        <v>-3158.3700000000003</v>
      </c>
      <c r="K182" s="35">
        <f t="shared" ca="1" si="105"/>
        <v>-157.92000000000002</v>
      </c>
      <c r="L182" s="35">
        <f t="shared" ca="1" si="105"/>
        <v>-464.03</v>
      </c>
      <c r="M182" s="36">
        <f t="shared" ca="1" si="105"/>
        <v>-3780.3199999999997</v>
      </c>
      <c r="N182" s="34">
        <f t="shared" ca="1" si="105"/>
        <v>1679.6800000000003</v>
      </c>
      <c r="O182" s="35">
        <f t="shared" ca="1" si="105"/>
        <v>83.98</v>
      </c>
      <c r="P182" s="35">
        <f t="shared" ca="1" si="105"/>
        <v>275.73</v>
      </c>
      <c r="Q182" s="36">
        <f t="shared" ca="1" si="105"/>
        <v>2039.3899999999999</v>
      </c>
      <c r="R182" s="34">
        <f t="shared" ca="1" si="105"/>
        <v>-43572.44</v>
      </c>
      <c r="S182" s="35">
        <f t="shared" ca="1" si="105"/>
        <v>-2178.64</v>
      </c>
      <c r="T182" s="35">
        <f t="shared" ca="1" si="105"/>
        <v>-5477.65</v>
      </c>
      <c r="U182" s="36">
        <f t="shared" ca="1" si="105"/>
        <v>-51228.73</v>
      </c>
    </row>
    <row r="183" spans="1:21" outlineLevel="2" x14ac:dyDescent="0.25">
      <c r="A183" t="s">
        <v>377</v>
      </c>
      <c r="B183" t="str">
        <f ca="1">VLOOKUP($A183,IndexLookup,2,FALSE)</f>
        <v>OWFL</v>
      </c>
      <c r="C183" t="str">
        <f ca="1">VLOOKUP($B183,ParticipantLookup,2,FALSE)</f>
        <v>Oldman 2 Wind Farm Limited</v>
      </c>
      <c r="D183" t="str">
        <f ca="1">VLOOKUP($A183,IndexLookup,3,FALSE)</f>
        <v>OWF1</v>
      </c>
      <c r="E183" t="str">
        <f ca="1">VLOOKUP($D183,FacilityLookup,2,FALSE)</f>
        <v>Oldman 2 Wind Facility</v>
      </c>
      <c r="F183" s="34">
        <f ca="1">IFERROR(VLOOKUP($A183,Lookup2016,53,FALSE),0)</f>
        <v>21031.16</v>
      </c>
      <c r="G183" s="35">
        <f ca="1">IFERROR(VLOOKUP($A183,Lookup2016,54,FALSE),0)</f>
        <v>1051.57</v>
      </c>
      <c r="H183" s="35">
        <f ca="1">IFERROR(VLOOKUP($A183,Lookup2016,55,FALSE),0)</f>
        <v>2650.72</v>
      </c>
      <c r="I183" s="36">
        <f ca="1">IFERROR(VLOOKUP($A183,Lookup2016,56,FALSE),0)</f>
        <v>24733.45</v>
      </c>
      <c r="J183" s="34">
        <f ca="1">IFERROR(VLOOKUP($A183,Lookup2015,53,FALSE),0)</f>
        <v>-3422.3300000000027</v>
      </c>
      <c r="K183" s="35">
        <f ca="1">IFERROR(VLOOKUP($A183,Lookup2015,54,FALSE),0)</f>
        <v>-171.12</v>
      </c>
      <c r="L183" s="35">
        <f ca="1">IFERROR(VLOOKUP($A183,Lookup2015,55,FALSE),0)</f>
        <v>-511.91</v>
      </c>
      <c r="M183" s="36">
        <f ca="1">IFERROR(VLOOKUP($A183,Lookup2015,56,FALSE),0)</f>
        <v>-4105.3600000000024</v>
      </c>
      <c r="N183" s="34">
        <f ca="1">IFERROR(VLOOKUP($A183,Lookup2014,53,FALSE),0)</f>
        <v>-19842.379999999997</v>
      </c>
      <c r="O183" s="35">
        <f ca="1">IFERROR(VLOOKUP($A183,Lookup2014,54,FALSE),0)</f>
        <v>-992.12000000000012</v>
      </c>
      <c r="P183" s="35">
        <f ca="1">IFERROR(VLOOKUP($A183,Lookup2014,55,FALSE),0)</f>
        <v>-3259.2000000000003</v>
      </c>
      <c r="Q183" s="36">
        <f ca="1">IFERROR(VLOOKUP($A183,Lookup2014,56,FALSE),0)</f>
        <v>-24093.699999999997</v>
      </c>
      <c r="R183" s="34">
        <f t="shared" ca="1" si="56"/>
        <v>-2233.5499999999993</v>
      </c>
      <c r="S183" s="35">
        <f t="shared" ca="1" si="57"/>
        <v>-111.67000000000019</v>
      </c>
      <c r="T183" s="35">
        <f t="shared" ca="1" si="58"/>
        <v>-1120.3900000000003</v>
      </c>
      <c r="U183" s="36">
        <f t="shared" ca="1" si="59"/>
        <v>-3465.6100000000006</v>
      </c>
    </row>
    <row r="184" spans="1:21" outlineLevel="1" x14ac:dyDescent="0.25">
      <c r="C184" s="2" t="s">
        <v>718</v>
      </c>
      <c r="F184" s="34">
        <f t="shared" ref="F184:U184" ca="1" si="106">SUBTOTAL(9,F183:F183)</f>
        <v>21031.16</v>
      </c>
      <c r="G184" s="35">
        <f t="shared" ca="1" si="106"/>
        <v>1051.57</v>
      </c>
      <c r="H184" s="35">
        <f t="shared" ca="1" si="106"/>
        <v>2650.72</v>
      </c>
      <c r="I184" s="36">
        <f t="shared" ca="1" si="106"/>
        <v>24733.45</v>
      </c>
      <c r="J184" s="34">
        <f t="shared" ca="1" si="106"/>
        <v>-3422.3300000000027</v>
      </c>
      <c r="K184" s="35">
        <f t="shared" ca="1" si="106"/>
        <v>-171.12</v>
      </c>
      <c r="L184" s="35">
        <f t="shared" ca="1" si="106"/>
        <v>-511.91</v>
      </c>
      <c r="M184" s="36">
        <f t="shared" ca="1" si="106"/>
        <v>-4105.3600000000024</v>
      </c>
      <c r="N184" s="34">
        <f t="shared" ca="1" si="106"/>
        <v>-19842.379999999997</v>
      </c>
      <c r="O184" s="35">
        <f t="shared" ca="1" si="106"/>
        <v>-992.12000000000012</v>
      </c>
      <c r="P184" s="35">
        <f t="shared" ca="1" si="106"/>
        <v>-3259.2000000000003</v>
      </c>
      <c r="Q184" s="36">
        <f t="shared" ca="1" si="106"/>
        <v>-24093.699999999997</v>
      </c>
      <c r="R184" s="34">
        <f t="shared" ca="1" si="106"/>
        <v>-2233.5499999999993</v>
      </c>
      <c r="S184" s="35">
        <f t="shared" ca="1" si="106"/>
        <v>-111.67000000000019</v>
      </c>
      <c r="T184" s="35">
        <f t="shared" ca="1" si="106"/>
        <v>-1120.3900000000003</v>
      </c>
      <c r="U184" s="36">
        <f t="shared" ca="1" si="106"/>
        <v>-3465.6100000000006</v>
      </c>
    </row>
    <row r="185" spans="1:21" outlineLevel="2" x14ac:dyDescent="0.25">
      <c r="A185" t="s">
        <v>446</v>
      </c>
      <c r="B185" t="str">
        <f t="shared" ref="B185:B190" ca="1" si="107">VLOOKUP($A185,IndexLookup,2,FALSE)</f>
        <v>PWX</v>
      </c>
      <c r="C185" t="str">
        <f t="shared" ref="C185:C190" ca="1" si="108">VLOOKUP($B185,ParticipantLookup,2,FALSE)</f>
        <v>Powerex Corp.</v>
      </c>
      <c r="D185" t="str">
        <f t="shared" ref="D185:D190" ca="1" si="109">VLOOKUP($A185,IndexLookup,3,FALSE)</f>
        <v>120SIMP</v>
      </c>
      <c r="E185" t="str">
        <f t="shared" ref="E185:E190" ca="1" si="110">VLOOKUP($D185,FacilityLookup,2,FALSE)</f>
        <v>Alberta-Montana Intertie - Import</v>
      </c>
      <c r="F185" s="34">
        <f t="shared" ref="F185:F190" ca="1" si="111">IFERROR(VLOOKUP($A185,Lookup2016,53,FALSE),0)</f>
        <v>0</v>
      </c>
      <c r="G185" s="35">
        <f t="shared" ref="G185:G190" ca="1" si="112">IFERROR(VLOOKUP($A185,Lookup2016,54,FALSE),0)</f>
        <v>0</v>
      </c>
      <c r="H185" s="35">
        <f t="shared" ref="H185:H190" ca="1" si="113">IFERROR(VLOOKUP($A185,Lookup2016,55,FALSE),0)</f>
        <v>0</v>
      </c>
      <c r="I185" s="36">
        <f t="shared" ref="I185:I190" ca="1" si="114">IFERROR(VLOOKUP($A185,Lookup2016,56,FALSE),0)</f>
        <v>0</v>
      </c>
      <c r="J185" s="34">
        <f t="shared" ref="J185:J190" ca="1" si="115">IFERROR(VLOOKUP($A185,Lookup2015,53,FALSE),0)</f>
        <v>-33.060000000000009</v>
      </c>
      <c r="K185" s="35">
        <f t="shared" ref="K185:K190" ca="1" si="116">IFERROR(VLOOKUP($A185,Lookup2015,54,FALSE),0)</f>
        <v>-1.6500000000000001</v>
      </c>
      <c r="L185" s="35">
        <f t="shared" ref="L185:L190" ca="1" si="117">IFERROR(VLOOKUP($A185,Lookup2015,55,FALSE),0)</f>
        <v>-4.55</v>
      </c>
      <c r="M185" s="36">
        <f t="shared" ref="M185:M190" ca="1" si="118">IFERROR(VLOOKUP($A185,Lookup2015,56,FALSE),0)</f>
        <v>-39.260000000000012</v>
      </c>
      <c r="N185" s="34">
        <f t="shared" ref="N185:N190" ca="1" si="119">IFERROR(VLOOKUP($A185,Lookup2014,53,FALSE),0)</f>
        <v>-622.32000000000005</v>
      </c>
      <c r="O185" s="35">
        <f t="shared" ref="O185:O190" ca="1" si="120">IFERROR(VLOOKUP($A185,Lookup2014,54,FALSE),0)</f>
        <v>-31.119999999999997</v>
      </c>
      <c r="P185" s="35">
        <f t="shared" ref="P185:P190" ca="1" si="121">IFERROR(VLOOKUP($A185,Lookup2014,55,FALSE),0)</f>
        <v>-108.12</v>
      </c>
      <c r="Q185" s="36">
        <f t="shared" ref="Q185:Q190" ca="1" si="122">IFERROR(VLOOKUP($A185,Lookup2014,56,FALSE),0)</f>
        <v>-761.56000000000006</v>
      </c>
      <c r="R185" s="34">
        <f t="shared" ref="R185:R264" ca="1" si="123">F185+J185+N185</f>
        <v>-655.38000000000011</v>
      </c>
      <c r="S185" s="35">
        <f t="shared" ref="S185:S264" ca="1" si="124">G185+K185+O185</f>
        <v>-32.769999999999996</v>
      </c>
      <c r="T185" s="35">
        <f t="shared" ref="T185:T264" ca="1" si="125">H185+L185+P185</f>
        <v>-112.67</v>
      </c>
      <c r="U185" s="36">
        <f t="shared" ref="U185:U264" ca="1" si="126">I185+M185+Q185</f>
        <v>-800.82</v>
      </c>
    </row>
    <row r="186" spans="1:21" outlineLevel="2" x14ac:dyDescent="0.25">
      <c r="A186" t="s">
        <v>382</v>
      </c>
      <c r="B186" t="str">
        <f t="shared" ca="1" si="107"/>
        <v>PWX</v>
      </c>
      <c r="C186" t="str">
        <f t="shared" ca="1" si="108"/>
        <v>Powerex Corp.</v>
      </c>
      <c r="D186" t="str">
        <f t="shared" ca="1" si="109"/>
        <v>BCHEXP</v>
      </c>
      <c r="E186" t="str">
        <f t="shared" ca="1" si="110"/>
        <v>Alberta-BC Intertie - Export</v>
      </c>
      <c r="F186" s="34">
        <f t="shared" ca="1" si="111"/>
        <v>10397.200000000003</v>
      </c>
      <c r="G186" s="35">
        <f t="shared" ca="1" si="112"/>
        <v>519.85</v>
      </c>
      <c r="H186" s="35">
        <f t="shared" ca="1" si="113"/>
        <v>1299.4199999999998</v>
      </c>
      <c r="I186" s="36">
        <f t="shared" ca="1" si="114"/>
        <v>12216.47</v>
      </c>
      <c r="J186" s="34">
        <f t="shared" ca="1" si="115"/>
        <v>16343.179999999998</v>
      </c>
      <c r="K186" s="35">
        <f t="shared" ca="1" si="116"/>
        <v>817.16</v>
      </c>
      <c r="L186" s="35">
        <f t="shared" ca="1" si="117"/>
        <v>2350.8199999999997</v>
      </c>
      <c r="M186" s="36">
        <f t="shared" ca="1" si="118"/>
        <v>19511.16</v>
      </c>
      <c r="N186" s="34">
        <f t="shared" ca="1" si="119"/>
        <v>-3509.1299999999992</v>
      </c>
      <c r="O186" s="35">
        <f t="shared" ca="1" si="120"/>
        <v>-175.46</v>
      </c>
      <c r="P186" s="35">
        <f t="shared" ca="1" si="121"/>
        <v>-391.08999999999946</v>
      </c>
      <c r="Q186" s="36">
        <f t="shared" ca="1" si="122"/>
        <v>-4075.6799999999976</v>
      </c>
      <c r="R186" s="34">
        <f t="shared" ca="1" si="123"/>
        <v>23231.25</v>
      </c>
      <c r="S186" s="35">
        <f t="shared" ca="1" si="124"/>
        <v>1161.55</v>
      </c>
      <c r="T186" s="35">
        <f t="shared" ca="1" si="125"/>
        <v>3259.1500000000005</v>
      </c>
      <c r="U186" s="36">
        <f t="shared" ca="1" si="126"/>
        <v>27651.95</v>
      </c>
    </row>
    <row r="187" spans="1:21" outlineLevel="2" x14ac:dyDescent="0.25">
      <c r="A187" t="s">
        <v>383</v>
      </c>
      <c r="B187" t="str">
        <f t="shared" ca="1" si="107"/>
        <v>PWX</v>
      </c>
      <c r="C187" t="str">
        <f t="shared" ca="1" si="108"/>
        <v>Powerex Corp.</v>
      </c>
      <c r="D187" t="str">
        <f t="shared" ca="1" si="109"/>
        <v>BCHIMP</v>
      </c>
      <c r="E187" t="str">
        <f t="shared" ca="1" si="110"/>
        <v>Alberta-BC Intertie - Import</v>
      </c>
      <c r="F187" s="34">
        <f t="shared" ca="1" si="111"/>
        <v>50803.790000000008</v>
      </c>
      <c r="G187" s="35">
        <f t="shared" ca="1" si="112"/>
        <v>2540.2099999999996</v>
      </c>
      <c r="H187" s="35">
        <f t="shared" ca="1" si="113"/>
        <v>6378.03</v>
      </c>
      <c r="I187" s="36">
        <f t="shared" ca="1" si="114"/>
        <v>59722.029999999992</v>
      </c>
      <c r="J187" s="34">
        <f t="shared" ca="1" si="115"/>
        <v>-865797.93</v>
      </c>
      <c r="K187" s="35">
        <f t="shared" ca="1" si="116"/>
        <v>-43289.9</v>
      </c>
      <c r="L187" s="35">
        <f t="shared" ca="1" si="117"/>
        <v>-130131.77</v>
      </c>
      <c r="M187" s="36">
        <f t="shared" ca="1" si="118"/>
        <v>-1039219.6</v>
      </c>
      <c r="N187" s="34">
        <f t="shared" ca="1" si="119"/>
        <v>-2178789.1700000004</v>
      </c>
      <c r="O187" s="35">
        <f t="shared" ca="1" si="120"/>
        <v>-108939.47000000002</v>
      </c>
      <c r="P187" s="35">
        <f t="shared" ca="1" si="121"/>
        <v>-384586.77</v>
      </c>
      <c r="Q187" s="36">
        <f t="shared" ca="1" si="122"/>
        <v>-2672315.4099999997</v>
      </c>
      <c r="R187" s="34">
        <f t="shared" ca="1" si="123"/>
        <v>-2993783.3100000005</v>
      </c>
      <c r="S187" s="35">
        <f t="shared" ca="1" si="124"/>
        <v>-149689.16000000003</v>
      </c>
      <c r="T187" s="35">
        <f t="shared" ca="1" si="125"/>
        <v>-508340.51</v>
      </c>
      <c r="U187" s="36">
        <f t="shared" ca="1" si="126"/>
        <v>-3651812.9799999995</v>
      </c>
    </row>
    <row r="188" spans="1:21" outlineLevel="2" x14ac:dyDescent="0.25">
      <c r="A188" t="s">
        <v>339</v>
      </c>
      <c r="B188" t="str">
        <f t="shared" ca="1" si="107"/>
        <v>PWX</v>
      </c>
      <c r="C188" t="str">
        <f t="shared" ca="1" si="108"/>
        <v>Powerex Corp.</v>
      </c>
      <c r="D188" t="str">
        <f t="shared" ca="1" si="109"/>
        <v>FNG1</v>
      </c>
      <c r="E188" t="str">
        <f t="shared" ca="1" si="110"/>
        <v>Fort Nelson</v>
      </c>
      <c r="F188" s="34">
        <f t="shared" ca="1" si="111"/>
        <v>-18091.910000000003</v>
      </c>
      <c r="G188" s="35">
        <f t="shared" ca="1" si="112"/>
        <v>-904.60000000000014</v>
      </c>
      <c r="H188" s="35">
        <f t="shared" ca="1" si="113"/>
        <v>-2311.85</v>
      </c>
      <c r="I188" s="36">
        <f t="shared" ca="1" si="114"/>
        <v>-21308.36</v>
      </c>
      <c r="J188" s="34">
        <f t="shared" ca="1" si="115"/>
        <v>-83292.220000000016</v>
      </c>
      <c r="K188" s="35">
        <f t="shared" ca="1" si="116"/>
        <v>-4164.6100000000006</v>
      </c>
      <c r="L188" s="35">
        <f t="shared" ca="1" si="117"/>
        <v>-12353.68</v>
      </c>
      <c r="M188" s="36">
        <f t="shared" ca="1" si="118"/>
        <v>-99810.510000000024</v>
      </c>
      <c r="N188" s="34">
        <f t="shared" ca="1" si="119"/>
        <v>86384.569999999992</v>
      </c>
      <c r="O188" s="35">
        <f t="shared" ca="1" si="120"/>
        <v>4319.2300000000005</v>
      </c>
      <c r="P188" s="35">
        <f t="shared" ca="1" si="121"/>
        <v>15350.280000000002</v>
      </c>
      <c r="Q188" s="36">
        <f t="shared" ca="1" si="122"/>
        <v>106054.08</v>
      </c>
      <c r="R188" s="34">
        <f t="shared" ca="1" si="123"/>
        <v>-14999.560000000027</v>
      </c>
      <c r="S188" s="35">
        <f t="shared" ca="1" si="124"/>
        <v>-749.98000000000047</v>
      </c>
      <c r="T188" s="35">
        <f t="shared" ca="1" si="125"/>
        <v>684.75000000000182</v>
      </c>
      <c r="U188" s="36">
        <f t="shared" ca="1" si="126"/>
        <v>-15064.790000000023</v>
      </c>
    </row>
    <row r="189" spans="1:21" outlineLevel="2" x14ac:dyDescent="0.25">
      <c r="A189" t="s">
        <v>445</v>
      </c>
      <c r="B189" t="str">
        <f t="shared" ca="1" si="107"/>
        <v>PWX</v>
      </c>
      <c r="C189" t="str">
        <f t="shared" ca="1" si="108"/>
        <v>Powerex Corp.</v>
      </c>
      <c r="D189" t="str">
        <f t="shared" ca="1" si="109"/>
        <v>SPCEXP</v>
      </c>
      <c r="E189" t="str">
        <f t="shared" ca="1" si="110"/>
        <v>Alberta-Saskatchewan Intertie - Export</v>
      </c>
      <c r="F189" s="34">
        <f t="shared" ca="1" si="111"/>
        <v>0</v>
      </c>
      <c r="G189" s="35">
        <f t="shared" ca="1" si="112"/>
        <v>0</v>
      </c>
      <c r="H189" s="35">
        <f t="shared" ca="1" si="113"/>
        <v>0</v>
      </c>
      <c r="I189" s="36">
        <f t="shared" ca="1" si="114"/>
        <v>0</v>
      </c>
      <c r="J189" s="34">
        <f t="shared" ca="1" si="115"/>
        <v>1.6700000000000053</v>
      </c>
      <c r="K189" s="35">
        <f t="shared" ca="1" si="116"/>
        <v>0.08</v>
      </c>
      <c r="L189" s="35">
        <f t="shared" ca="1" si="117"/>
        <v>0.24</v>
      </c>
      <c r="M189" s="36">
        <f t="shared" ca="1" si="118"/>
        <v>1.9900000000000051</v>
      </c>
      <c r="N189" s="34">
        <f t="shared" ca="1" si="119"/>
        <v>37.580000000000013</v>
      </c>
      <c r="O189" s="35">
        <f t="shared" ca="1" si="120"/>
        <v>1.88</v>
      </c>
      <c r="P189" s="35">
        <f t="shared" ca="1" si="121"/>
        <v>7.01</v>
      </c>
      <c r="Q189" s="36">
        <f t="shared" ca="1" si="122"/>
        <v>46.470000000000013</v>
      </c>
      <c r="R189" s="34">
        <f t="shared" ca="1" si="123"/>
        <v>39.250000000000014</v>
      </c>
      <c r="S189" s="35">
        <f t="shared" ca="1" si="124"/>
        <v>1.96</v>
      </c>
      <c r="T189" s="35">
        <f t="shared" ca="1" si="125"/>
        <v>7.25</v>
      </c>
      <c r="U189" s="36">
        <f t="shared" ca="1" si="126"/>
        <v>48.460000000000015</v>
      </c>
    </row>
    <row r="190" spans="1:21" outlineLevel="2" x14ac:dyDescent="0.25">
      <c r="A190" t="s">
        <v>447</v>
      </c>
      <c r="B190" t="str">
        <f t="shared" ca="1" si="107"/>
        <v>PWX</v>
      </c>
      <c r="C190" t="str">
        <f t="shared" ca="1" si="108"/>
        <v>Powerex Corp.</v>
      </c>
      <c r="D190" t="str">
        <f t="shared" ca="1" si="109"/>
        <v>SPCIMP</v>
      </c>
      <c r="E190" t="str">
        <f t="shared" ca="1" si="110"/>
        <v>Alberta-Saskatchewan Intertie - Import</v>
      </c>
      <c r="F190" s="34">
        <f t="shared" ca="1" si="111"/>
        <v>0</v>
      </c>
      <c r="G190" s="35">
        <f t="shared" ca="1" si="112"/>
        <v>0</v>
      </c>
      <c r="H190" s="35">
        <f t="shared" ca="1" si="113"/>
        <v>0</v>
      </c>
      <c r="I190" s="36">
        <f t="shared" ca="1" si="114"/>
        <v>0</v>
      </c>
      <c r="J190" s="34">
        <f t="shared" ca="1" si="115"/>
        <v>-824.78000000000009</v>
      </c>
      <c r="K190" s="35">
        <f t="shared" ca="1" si="116"/>
        <v>-41.24</v>
      </c>
      <c r="L190" s="35">
        <f t="shared" ca="1" si="117"/>
        <v>-120.97</v>
      </c>
      <c r="M190" s="36">
        <f t="shared" ca="1" si="118"/>
        <v>-986.99</v>
      </c>
      <c r="N190" s="34">
        <f t="shared" ca="1" si="119"/>
        <v>0</v>
      </c>
      <c r="O190" s="35">
        <f t="shared" ca="1" si="120"/>
        <v>0</v>
      </c>
      <c r="P190" s="35">
        <f t="shared" ca="1" si="121"/>
        <v>0</v>
      </c>
      <c r="Q190" s="36">
        <f t="shared" ca="1" si="122"/>
        <v>0</v>
      </c>
      <c r="R190" s="34">
        <f t="shared" ca="1" si="123"/>
        <v>-824.78000000000009</v>
      </c>
      <c r="S190" s="35">
        <f t="shared" ca="1" si="124"/>
        <v>-41.24</v>
      </c>
      <c r="T190" s="35">
        <f t="shared" ca="1" si="125"/>
        <v>-120.97</v>
      </c>
      <c r="U190" s="36">
        <f t="shared" ca="1" si="126"/>
        <v>-986.99</v>
      </c>
    </row>
    <row r="191" spans="1:21" outlineLevel="1" x14ac:dyDescent="0.25">
      <c r="C191" s="2" t="s">
        <v>719</v>
      </c>
      <c r="F191" s="34">
        <f t="shared" ref="F191:U191" ca="1" si="127">SUBTOTAL(9,F185:F190)</f>
        <v>43109.080000000009</v>
      </c>
      <c r="G191" s="35">
        <f t="shared" ca="1" si="127"/>
        <v>2155.4599999999991</v>
      </c>
      <c r="H191" s="35">
        <f t="shared" ca="1" si="127"/>
        <v>5365.6</v>
      </c>
      <c r="I191" s="36">
        <f t="shared" ca="1" si="127"/>
        <v>50630.139999999985</v>
      </c>
      <c r="J191" s="34">
        <f t="shared" ca="1" si="127"/>
        <v>-933603.14</v>
      </c>
      <c r="K191" s="35">
        <f t="shared" ca="1" si="127"/>
        <v>-46680.159999999996</v>
      </c>
      <c r="L191" s="35">
        <f t="shared" ca="1" si="127"/>
        <v>-140259.91</v>
      </c>
      <c r="M191" s="36">
        <f t="shared" ca="1" si="127"/>
        <v>-1120543.21</v>
      </c>
      <c r="N191" s="34">
        <f t="shared" ca="1" si="127"/>
        <v>-2096498.4700000004</v>
      </c>
      <c r="O191" s="35">
        <f t="shared" ca="1" si="127"/>
        <v>-104824.94000000002</v>
      </c>
      <c r="P191" s="35">
        <f t="shared" ca="1" si="127"/>
        <v>-369728.69</v>
      </c>
      <c r="Q191" s="36">
        <f t="shared" ca="1" si="127"/>
        <v>-2571052.0999999996</v>
      </c>
      <c r="R191" s="34">
        <f t="shared" ca="1" si="127"/>
        <v>-2986992.5300000003</v>
      </c>
      <c r="S191" s="35">
        <f t="shared" ca="1" si="127"/>
        <v>-149349.64000000004</v>
      </c>
      <c r="T191" s="35">
        <f t="shared" ca="1" si="127"/>
        <v>-504623</v>
      </c>
      <c r="U191" s="36">
        <f t="shared" ca="1" si="127"/>
        <v>-3640965.17</v>
      </c>
    </row>
    <row r="192" spans="1:21" outlineLevel="2" x14ac:dyDescent="0.25">
      <c r="A192" t="s">
        <v>459</v>
      </c>
      <c r="B192" t="str">
        <f ca="1">VLOOKUP($A192,IndexLookup,2,FALSE)</f>
        <v>REMC</v>
      </c>
      <c r="C192" t="str">
        <f ca="1">VLOOKUP($B192,ParticipantLookup,2,FALSE)</f>
        <v>Rainbow Energy Marketing Corporation</v>
      </c>
      <c r="D192" t="str">
        <f ca="1">VLOOKUP($A192,IndexLookup,3,FALSE)</f>
        <v>120SIMP</v>
      </c>
      <c r="E192" t="str">
        <f ca="1">VLOOKUP($D192,FacilityLookup,2,FALSE)</f>
        <v>Alberta-Montana Intertie - Import</v>
      </c>
      <c r="F192" s="34">
        <f ca="1">IFERROR(VLOOKUP($A192,Lookup2016,53,FALSE),0)</f>
        <v>0</v>
      </c>
      <c r="G192" s="35">
        <f ca="1">IFERROR(VLOOKUP($A192,Lookup2016,54,FALSE),0)</f>
        <v>0</v>
      </c>
      <c r="H192" s="35">
        <f ca="1">IFERROR(VLOOKUP($A192,Lookup2016,55,FALSE),0)</f>
        <v>0</v>
      </c>
      <c r="I192" s="36">
        <f ca="1">IFERROR(VLOOKUP($A192,Lookup2016,56,FALSE),0)</f>
        <v>0</v>
      </c>
      <c r="J192" s="34">
        <f ca="1">IFERROR(VLOOKUP($A192,Lookup2015,53,FALSE),0)</f>
        <v>0</v>
      </c>
      <c r="K192" s="35">
        <f ca="1">IFERROR(VLOOKUP($A192,Lookup2015,54,FALSE),0)</f>
        <v>0</v>
      </c>
      <c r="L192" s="35">
        <f ca="1">IFERROR(VLOOKUP($A192,Lookup2015,55,FALSE),0)</f>
        <v>0</v>
      </c>
      <c r="M192" s="36">
        <f ca="1">IFERROR(VLOOKUP($A192,Lookup2015,56,FALSE),0)</f>
        <v>0</v>
      </c>
      <c r="N192" s="34">
        <f ca="1">IFERROR(VLOOKUP($A192,Lookup2014,53,FALSE),0)</f>
        <v>-3385.35</v>
      </c>
      <c r="O192" s="35">
        <f ca="1">IFERROR(VLOOKUP($A192,Lookup2014,54,FALSE),0)</f>
        <v>-169.26999999999998</v>
      </c>
      <c r="P192" s="35">
        <f ca="1">IFERROR(VLOOKUP($A192,Lookup2014,55,FALSE),0)</f>
        <v>-578.29000000000008</v>
      </c>
      <c r="Q192" s="36">
        <f ca="1">IFERROR(VLOOKUP($A192,Lookup2014,56,FALSE),0)</f>
        <v>-4132.91</v>
      </c>
      <c r="R192" s="34">
        <f t="shared" ca="1" si="123"/>
        <v>-3385.35</v>
      </c>
      <c r="S192" s="35">
        <f t="shared" ca="1" si="124"/>
        <v>-169.26999999999998</v>
      </c>
      <c r="T192" s="35">
        <f t="shared" ca="1" si="125"/>
        <v>-578.29000000000008</v>
      </c>
      <c r="U192" s="36">
        <f t="shared" ca="1" si="126"/>
        <v>-4132.91</v>
      </c>
    </row>
    <row r="193" spans="1:21" outlineLevel="2" x14ac:dyDescent="0.25">
      <c r="A193" t="s">
        <v>460</v>
      </c>
      <c r="B193" t="str">
        <f ca="1">VLOOKUP($A193,IndexLookup,2,FALSE)</f>
        <v>REMC</v>
      </c>
      <c r="C193" t="str">
        <f ca="1">VLOOKUP($B193,ParticipantLookup,2,FALSE)</f>
        <v>Rainbow Energy Marketing Corporation</v>
      </c>
      <c r="D193" t="str">
        <f ca="1">VLOOKUP($A193,IndexLookup,3,FALSE)</f>
        <v>BCHEXP</v>
      </c>
      <c r="E193" t="str">
        <f ca="1">VLOOKUP($D193,FacilityLookup,2,FALSE)</f>
        <v>Alberta-BC Intertie - Export</v>
      </c>
      <c r="F193" s="34">
        <f ca="1">IFERROR(VLOOKUP($A193,Lookup2016,53,FALSE),0)</f>
        <v>0</v>
      </c>
      <c r="G193" s="35">
        <f ca="1">IFERROR(VLOOKUP($A193,Lookup2016,54,FALSE),0)</f>
        <v>0</v>
      </c>
      <c r="H193" s="35">
        <f ca="1">IFERROR(VLOOKUP($A193,Lookup2016,55,FALSE),0)</f>
        <v>0</v>
      </c>
      <c r="I193" s="36">
        <f ca="1">IFERROR(VLOOKUP($A193,Lookup2016,56,FALSE),0)</f>
        <v>0</v>
      </c>
      <c r="J193" s="34">
        <f ca="1">IFERROR(VLOOKUP($A193,Lookup2015,53,FALSE),0)</f>
        <v>0</v>
      </c>
      <c r="K193" s="35">
        <f ca="1">IFERROR(VLOOKUP($A193,Lookup2015,54,FALSE),0)</f>
        <v>0</v>
      </c>
      <c r="L193" s="35">
        <f ca="1">IFERROR(VLOOKUP($A193,Lookup2015,55,FALSE),0)</f>
        <v>0</v>
      </c>
      <c r="M193" s="36">
        <f ca="1">IFERROR(VLOOKUP($A193,Lookup2015,56,FALSE),0)</f>
        <v>0</v>
      </c>
      <c r="N193" s="34">
        <f ca="1">IFERROR(VLOOKUP($A193,Lookup2014,53,FALSE),0)</f>
        <v>12.68</v>
      </c>
      <c r="O193" s="35">
        <f ca="1">IFERROR(VLOOKUP($A193,Lookup2014,54,FALSE),0)</f>
        <v>0.63</v>
      </c>
      <c r="P193" s="35">
        <f ca="1">IFERROR(VLOOKUP($A193,Lookup2014,55,FALSE),0)</f>
        <v>2.36</v>
      </c>
      <c r="Q193" s="36">
        <f ca="1">IFERROR(VLOOKUP($A193,Lookup2014,56,FALSE),0)</f>
        <v>15.67</v>
      </c>
      <c r="R193" s="34">
        <f t="shared" ca="1" si="123"/>
        <v>12.68</v>
      </c>
      <c r="S193" s="35">
        <f t="shared" ca="1" si="124"/>
        <v>0.63</v>
      </c>
      <c r="T193" s="35">
        <f t="shared" ca="1" si="125"/>
        <v>2.36</v>
      </c>
      <c r="U193" s="36">
        <f t="shared" ca="1" si="126"/>
        <v>15.67</v>
      </c>
    </row>
    <row r="194" spans="1:21" outlineLevel="2" x14ac:dyDescent="0.25">
      <c r="A194" t="s">
        <v>385</v>
      </c>
      <c r="B194" t="str">
        <f ca="1">VLOOKUP($A194,IndexLookup,2,FALSE)</f>
        <v>REMC</v>
      </c>
      <c r="C194" t="str">
        <f ca="1">VLOOKUP($B194,ParticipantLookup,2,FALSE)</f>
        <v>Rainbow Energy Marketing Corporation</v>
      </c>
      <c r="D194" t="str">
        <f ca="1">VLOOKUP($A194,IndexLookup,3,FALSE)</f>
        <v>BCHIMP</v>
      </c>
      <c r="E194" t="str">
        <f ca="1">VLOOKUP($D194,FacilityLookup,2,FALSE)</f>
        <v>Alberta-BC Intertie - Import</v>
      </c>
      <c r="F194" s="34">
        <f ca="1">IFERROR(VLOOKUP($A194,Lookup2016,53,FALSE),0)</f>
        <v>782.68999999999971</v>
      </c>
      <c r="G194" s="35">
        <f ca="1">IFERROR(VLOOKUP($A194,Lookup2016,54,FALSE),0)</f>
        <v>39.139999999999993</v>
      </c>
      <c r="H194" s="35">
        <f ca="1">IFERROR(VLOOKUP($A194,Lookup2016,55,FALSE),0)</f>
        <v>104.58999999999999</v>
      </c>
      <c r="I194" s="36">
        <f ca="1">IFERROR(VLOOKUP($A194,Lookup2016,56,FALSE),0)</f>
        <v>926.41999999999985</v>
      </c>
      <c r="J194" s="34">
        <f ca="1">IFERROR(VLOOKUP($A194,Lookup2015,53,FALSE),0)</f>
        <v>-1667.42</v>
      </c>
      <c r="K194" s="35">
        <f ca="1">IFERROR(VLOOKUP($A194,Lookup2015,54,FALSE),0)</f>
        <v>-83.37</v>
      </c>
      <c r="L194" s="35">
        <f ca="1">IFERROR(VLOOKUP($A194,Lookup2015,55,FALSE),0)</f>
        <v>-240.06</v>
      </c>
      <c r="M194" s="36">
        <f ca="1">IFERROR(VLOOKUP($A194,Lookup2015,56,FALSE),0)</f>
        <v>-1990.85</v>
      </c>
      <c r="N194" s="34">
        <f ca="1">IFERROR(VLOOKUP($A194,Lookup2014,53,FALSE),0)</f>
        <v>-7038.1099999999988</v>
      </c>
      <c r="O194" s="35">
        <f ca="1">IFERROR(VLOOKUP($A194,Lookup2014,54,FALSE),0)</f>
        <v>-351.90999999999997</v>
      </c>
      <c r="P194" s="35">
        <f ca="1">IFERROR(VLOOKUP($A194,Lookup2014,55,FALSE),0)</f>
        <v>-1270.42</v>
      </c>
      <c r="Q194" s="36">
        <f ca="1">IFERROR(VLOOKUP($A194,Lookup2014,56,FALSE),0)</f>
        <v>-8660.44</v>
      </c>
      <c r="R194" s="34">
        <f t="shared" ca="1" si="123"/>
        <v>-7922.8399999999992</v>
      </c>
      <c r="S194" s="35">
        <f t="shared" ca="1" si="124"/>
        <v>-396.14</v>
      </c>
      <c r="T194" s="35">
        <f t="shared" ca="1" si="125"/>
        <v>-1405.89</v>
      </c>
      <c r="U194" s="36">
        <f t="shared" ca="1" si="126"/>
        <v>-9724.8700000000008</v>
      </c>
    </row>
    <row r="195" spans="1:21" outlineLevel="2" x14ac:dyDescent="0.25">
      <c r="A195" t="s">
        <v>451</v>
      </c>
      <c r="B195" t="str">
        <f ca="1">VLOOKUP($A195,IndexLookup,2,FALSE)</f>
        <v>REMC</v>
      </c>
      <c r="C195" t="str">
        <f ca="1">VLOOKUP($B195,ParticipantLookup,2,FALSE)</f>
        <v>Rainbow Energy Marketing Corporation</v>
      </c>
      <c r="D195" t="str">
        <f ca="1">VLOOKUP($A195,IndexLookup,3,FALSE)</f>
        <v>SPCEXP</v>
      </c>
      <c r="E195" t="str">
        <f ca="1">VLOOKUP($D195,FacilityLookup,2,FALSE)</f>
        <v>Alberta-Saskatchewan Intertie - Export</v>
      </c>
      <c r="F195" s="34">
        <f ca="1">IFERROR(VLOOKUP($A195,Lookup2016,53,FALSE),0)</f>
        <v>0</v>
      </c>
      <c r="G195" s="35">
        <f ca="1">IFERROR(VLOOKUP($A195,Lookup2016,54,FALSE),0)</f>
        <v>0</v>
      </c>
      <c r="H195" s="35">
        <f ca="1">IFERROR(VLOOKUP($A195,Lookup2016,55,FALSE),0)</f>
        <v>0</v>
      </c>
      <c r="I195" s="36">
        <f ca="1">IFERROR(VLOOKUP($A195,Lookup2016,56,FALSE),0)</f>
        <v>0</v>
      </c>
      <c r="J195" s="34">
        <f ca="1">IFERROR(VLOOKUP($A195,Lookup2015,53,FALSE),0)</f>
        <v>14.970000000000027</v>
      </c>
      <c r="K195" s="35">
        <f ca="1">IFERROR(VLOOKUP($A195,Lookup2015,54,FALSE),0)</f>
        <v>0.75</v>
      </c>
      <c r="L195" s="35">
        <f ca="1">IFERROR(VLOOKUP($A195,Lookup2015,55,FALSE),0)</f>
        <v>2.3199999999999998</v>
      </c>
      <c r="M195" s="36">
        <f ca="1">IFERROR(VLOOKUP($A195,Lookup2015,56,FALSE),0)</f>
        <v>18.040000000000028</v>
      </c>
      <c r="N195" s="34">
        <f ca="1">IFERROR(VLOOKUP($A195,Lookup2014,53,FALSE),0)</f>
        <v>249.71999999999997</v>
      </c>
      <c r="O195" s="35">
        <f ca="1">IFERROR(VLOOKUP($A195,Lookup2014,54,FALSE),0)</f>
        <v>12.49</v>
      </c>
      <c r="P195" s="35">
        <f ca="1">IFERROR(VLOOKUP($A195,Lookup2014,55,FALSE),0)</f>
        <v>46.55</v>
      </c>
      <c r="Q195" s="36">
        <f ca="1">IFERROR(VLOOKUP($A195,Lookup2014,56,FALSE),0)</f>
        <v>308.76</v>
      </c>
      <c r="R195" s="34">
        <f t="shared" ca="1" si="123"/>
        <v>264.69</v>
      </c>
      <c r="S195" s="35">
        <f t="shared" ca="1" si="124"/>
        <v>13.24</v>
      </c>
      <c r="T195" s="35">
        <f t="shared" ca="1" si="125"/>
        <v>48.87</v>
      </c>
      <c r="U195" s="36">
        <f t="shared" ca="1" si="126"/>
        <v>326.8</v>
      </c>
    </row>
    <row r="196" spans="1:21" outlineLevel="2" x14ac:dyDescent="0.25">
      <c r="A196" t="s">
        <v>386</v>
      </c>
      <c r="B196" t="str">
        <f ca="1">VLOOKUP($A196,IndexLookup,2,FALSE)</f>
        <v>REMC</v>
      </c>
      <c r="C196" t="str">
        <f ca="1">VLOOKUP($B196,ParticipantLookup,2,FALSE)</f>
        <v>Rainbow Energy Marketing Corporation</v>
      </c>
      <c r="D196" t="str">
        <f ca="1">VLOOKUP($A196,IndexLookup,3,FALSE)</f>
        <v>SPCIMP</v>
      </c>
      <c r="E196" t="str">
        <f ca="1">VLOOKUP($D196,FacilityLookup,2,FALSE)</f>
        <v>Alberta-Saskatchewan Intertie - Import</v>
      </c>
      <c r="F196" s="34">
        <f ca="1">IFERROR(VLOOKUP($A196,Lookup2016,53,FALSE),0)</f>
        <v>-23.29</v>
      </c>
      <c r="G196" s="35">
        <f ca="1">IFERROR(VLOOKUP($A196,Lookup2016,54,FALSE),0)</f>
        <v>-1.1599999999999999</v>
      </c>
      <c r="H196" s="35">
        <f ca="1">IFERROR(VLOOKUP($A196,Lookup2016,55,FALSE),0)</f>
        <v>-2.76</v>
      </c>
      <c r="I196" s="36">
        <f ca="1">IFERROR(VLOOKUP($A196,Lookup2016,56,FALSE),0)</f>
        <v>-27.21</v>
      </c>
      <c r="J196" s="34">
        <f ca="1">IFERROR(VLOOKUP($A196,Lookup2015,53,FALSE),0)</f>
        <v>-1844.49</v>
      </c>
      <c r="K196" s="35">
        <f ca="1">IFERROR(VLOOKUP($A196,Lookup2015,54,FALSE),0)</f>
        <v>-92.22999999999999</v>
      </c>
      <c r="L196" s="35">
        <f ca="1">IFERROR(VLOOKUP($A196,Lookup2015,55,FALSE),0)</f>
        <v>-274.08000000000004</v>
      </c>
      <c r="M196" s="36">
        <f ca="1">IFERROR(VLOOKUP($A196,Lookup2015,56,FALSE),0)</f>
        <v>-2210.7999999999997</v>
      </c>
      <c r="N196" s="34">
        <f ca="1">IFERROR(VLOOKUP($A196,Lookup2014,53,FALSE),0)</f>
        <v>-5373.3200000000006</v>
      </c>
      <c r="O196" s="35">
        <f ca="1">IFERROR(VLOOKUP($A196,Lookup2014,54,FALSE),0)</f>
        <v>-268.66999999999996</v>
      </c>
      <c r="P196" s="35">
        <f ca="1">IFERROR(VLOOKUP($A196,Lookup2014,55,FALSE),0)</f>
        <v>-982.52</v>
      </c>
      <c r="Q196" s="36">
        <f ca="1">IFERROR(VLOOKUP($A196,Lookup2014,56,FALSE),0)</f>
        <v>-6624.51</v>
      </c>
      <c r="R196" s="34">
        <f t="shared" ca="1" si="123"/>
        <v>-7241.1</v>
      </c>
      <c r="S196" s="35">
        <f t="shared" ca="1" si="124"/>
        <v>-362.05999999999995</v>
      </c>
      <c r="T196" s="35">
        <f t="shared" ca="1" si="125"/>
        <v>-1259.3600000000001</v>
      </c>
      <c r="U196" s="36">
        <f t="shared" ca="1" si="126"/>
        <v>-8862.52</v>
      </c>
    </row>
    <row r="197" spans="1:21" outlineLevel="1" x14ac:dyDescent="0.25">
      <c r="C197" s="2" t="s">
        <v>720</v>
      </c>
      <c r="F197" s="34">
        <f t="shared" ref="F197:U197" ca="1" si="128">SUBTOTAL(9,F192:F196)</f>
        <v>759.39999999999975</v>
      </c>
      <c r="G197" s="35">
        <f t="shared" ca="1" si="128"/>
        <v>37.979999999999997</v>
      </c>
      <c r="H197" s="35">
        <f t="shared" ca="1" si="128"/>
        <v>101.82999999999998</v>
      </c>
      <c r="I197" s="36">
        <f t="shared" ca="1" si="128"/>
        <v>899.20999999999981</v>
      </c>
      <c r="J197" s="34">
        <f t="shared" ca="1" si="128"/>
        <v>-3496.94</v>
      </c>
      <c r="K197" s="35">
        <f t="shared" ca="1" si="128"/>
        <v>-174.85</v>
      </c>
      <c r="L197" s="35">
        <f t="shared" ca="1" si="128"/>
        <v>-511.82000000000005</v>
      </c>
      <c r="M197" s="36">
        <f t="shared" ca="1" si="128"/>
        <v>-4183.6099999999997</v>
      </c>
      <c r="N197" s="34">
        <f t="shared" ca="1" si="128"/>
        <v>-15534.380000000001</v>
      </c>
      <c r="O197" s="35">
        <f t="shared" ca="1" si="128"/>
        <v>-776.7299999999999</v>
      </c>
      <c r="P197" s="35">
        <f t="shared" ca="1" si="128"/>
        <v>-2782.32</v>
      </c>
      <c r="Q197" s="36">
        <f t="shared" ca="1" si="128"/>
        <v>-19093.43</v>
      </c>
      <c r="R197" s="34">
        <f t="shared" ca="1" si="128"/>
        <v>-18271.919999999998</v>
      </c>
      <c r="S197" s="35">
        <f t="shared" ca="1" si="128"/>
        <v>-913.59999999999991</v>
      </c>
      <c r="T197" s="35">
        <f t="shared" ca="1" si="128"/>
        <v>-3192.3100000000004</v>
      </c>
      <c r="U197" s="36">
        <f t="shared" ca="1" si="128"/>
        <v>-22377.83</v>
      </c>
    </row>
    <row r="198" spans="1:21" outlineLevel="2" x14ac:dyDescent="0.25">
      <c r="A198" t="s">
        <v>363</v>
      </c>
      <c r="B198" t="str">
        <f ca="1">VLOOKUP($A198,IndexLookup,2,FALSE)</f>
        <v>SCE</v>
      </c>
      <c r="C198" t="str">
        <f ca="1">VLOOKUP($B198,ParticipantLookup,2,FALSE)</f>
        <v>Shell Canada Energy</v>
      </c>
      <c r="D198" t="str">
        <f ca="1">VLOOKUP($A198,IndexLookup,3,FALSE)</f>
        <v>MKR1</v>
      </c>
      <c r="E198" t="str">
        <f ca="1">VLOOKUP($D198,FacilityLookup,2,FALSE)</f>
        <v>Muskeg River Industrial System</v>
      </c>
      <c r="F198" s="34">
        <f ca="1">IFERROR(VLOOKUP($A198,Lookup2016,53,FALSE),0)</f>
        <v>4767.4800000000014</v>
      </c>
      <c r="G198" s="35">
        <f ca="1">IFERROR(VLOOKUP($A198,Lookup2016,54,FALSE),0)</f>
        <v>238.36000000000007</v>
      </c>
      <c r="H198" s="35">
        <f ca="1">IFERROR(VLOOKUP($A198,Lookup2016,55,FALSE),0)</f>
        <v>618.88</v>
      </c>
      <c r="I198" s="36">
        <f ca="1">IFERROR(VLOOKUP($A198,Lookup2016,56,FALSE),0)</f>
        <v>5624.7200000000012</v>
      </c>
      <c r="J198" s="34">
        <f ca="1">IFERROR(VLOOKUP($A198,Lookup2015,53,FALSE),0)</f>
        <v>161477.85</v>
      </c>
      <c r="K198" s="35">
        <f ca="1">IFERROR(VLOOKUP($A198,Lookup2015,54,FALSE),0)</f>
        <v>8073.8899999999994</v>
      </c>
      <c r="L198" s="35">
        <f ca="1">IFERROR(VLOOKUP($A198,Lookup2015,55,FALSE),0)</f>
        <v>24050.589999999997</v>
      </c>
      <c r="M198" s="36">
        <f ca="1">IFERROR(VLOOKUP($A198,Lookup2015,56,FALSE),0)</f>
        <v>193602.32999999996</v>
      </c>
      <c r="N198" s="34">
        <f ca="1">IFERROR(VLOOKUP($A198,Lookup2014,53,FALSE),0)</f>
        <v>634752.01</v>
      </c>
      <c r="O198" s="35">
        <f ca="1">IFERROR(VLOOKUP($A198,Lookup2014,54,FALSE),0)</f>
        <v>31737.620000000003</v>
      </c>
      <c r="P198" s="35">
        <f ca="1">IFERROR(VLOOKUP($A198,Lookup2014,55,FALSE),0)</f>
        <v>112711.55999999998</v>
      </c>
      <c r="Q198" s="36">
        <f ca="1">IFERROR(VLOOKUP($A198,Lookup2014,56,FALSE),0)</f>
        <v>779201.19000000006</v>
      </c>
      <c r="R198" s="34">
        <f t="shared" ca="1" si="123"/>
        <v>800997.34000000008</v>
      </c>
      <c r="S198" s="35">
        <f t="shared" ca="1" si="124"/>
        <v>40049.870000000003</v>
      </c>
      <c r="T198" s="35">
        <f t="shared" ca="1" si="125"/>
        <v>137381.02999999997</v>
      </c>
      <c r="U198" s="36">
        <f t="shared" ca="1" si="126"/>
        <v>978428.24</v>
      </c>
    </row>
    <row r="199" spans="1:21" outlineLevel="1" x14ac:dyDescent="0.25">
      <c r="C199" s="2" t="s">
        <v>721</v>
      </c>
      <c r="F199" s="34">
        <f t="shared" ref="F199:U199" ca="1" si="129">SUBTOTAL(9,F198:F198)</f>
        <v>4767.4800000000014</v>
      </c>
      <c r="G199" s="35">
        <f t="shared" ca="1" si="129"/>
        <v>238.36000000000007</v>
      </c>
      <c r="H199" s="35">
        <f t="shared" ca="1" si="129"/>
        <v>618.88</v>
      </c>
      <c r="I199" s="36">
        <f t="shared" ca="1" si="129"/>
        <v>5624.7200000000012</v>
      </c>
      <c r="J199" s="34">
        <f t="shared" ca="1" si="129"/>
        <v>161477.85</v>
      </c>
      <c r="K199" s="35">
        <f t="shared" ca="1" si="129"/>
        <v>8073.8899999999994</v>
      </c>
      <c r="L199" s="35">
        <f t="shared" ca="1" si="129"/>
        <v>24050.589999999997</v>
      </c>
      <c r="M199" s="36">
        <f t="shared" ca="1" si="129"/>
        <v>193602.32999999996</v>
      </c>
      <c r="N199" s="34">
        <f t="shared" ca="1" si="129"/>
        <v>634752.01</v>
      </c>
      <c r="O199" s="35">
        <f t="shared" ca="1" si="129"/>
        <v>31737.620000000003</v>
      </c>
      <c r="P199" s="35">
        <f t="shared" ca="1" si="129"/>
        <v>112711.55999999998</v>
      </c>
      <c r="Q199" s="36">
        <f t="shared" ca="1" si="129"/>
        <v>779201.19000000006</v>
      </c>
      <c r="R199" s="34">
        <f t="shared" ca="1" si="129"/>
        <v>800997.34000000008</v>
      </c>
      <c r="S199" s="35">
        <f t="shared" ca="1" si="129"/>
        <v>40049.870000000003</v>
      </c>
      <c r="T199" s="35">
        <f t="shared" ca="1" si="129"/>
        <v>137381.02999999997</v>
      </c>
      <c r="U199" s="36">
        <f t="shared" ca="1" si="129"/>
        <v>978428.24</v>
      </c>
    </row>
    <row r="200" spans="1:21" outlineLevel="2" x14ac:dyDescent="0.25">
      <c r="A200" t="s">
        <v>395</v>
      </c>
      <c r="B200" t="str">
        <f ca="1">VLOOKUP($A200,IndexLookup,2,FALSE)</f>
        <v>SHEL</v>
      </c>
      <c r="C200" t="str">
        <f ca="1">VLOOKUP($B200,ParticipantLookup,2,FALSE)</f>
        <v>Shell Canada Limited</v>
      </c>
      <c r="D200" t="str">
        <f ca="1">VLOOKUP($A200,IndexLookup,3,FALSE)</f>
        <v>SCTG</v>
      </c>
      <c r="E200" t="str">
        <f ca="1">VLOOKUP($D200,FacilityLookup,2,FALSE)</f>
        <v>Scotford Industrial System</v>
      </c>
      <c r="F200" s="34">
        <f ca="1">IFERROR(VLOOKUP($A200,Lookup2016,53,FALSE),0)</f>
        <v>3391.5800000000004</v>
      </c>
      <c r="G200" s="35">
        <f ca="1">IFERROR(VLOOKUP($A200,Lookup2016,54,FALSE),0)</f>
        <v>169.59</v>
      </c>
      <c r="H200" s="35">
        <f ca="1">IFERROR(VLOOKUP($A200,Lookup2016,55,FALSE),0)</f>
        <v>403.94</v>
      </c>
      <c r="I200" s="36">
        <f ca="1">IFERROR(VLOOKUP($A200,Lookup2016,56,FALSE),0)</f>
        <v>3965.110000000001</v>
      </c>
      <c r="J200" s="34">
        <f ca="1">IFERROR(VLOOKUP($A200,Lookup2015,53,FALSE),0)</f>
        <v>7170.92</v>
      </c>
      <c r="K200" s="35">
        <f ca="1">IFERROR(VLOOKUP($A200,Lookup2015,54,FALSE),0)</f>
        <v>358.53999999999996</v>
      </c>
      <c r="L200" s="35">
        <f ca="1">IFERROR(VLOOKUP($A200,Lookup2015,55,FALSE),0)</f>
        <v>1058.6799999999998</v>
      </c>
      <c r="M200" s="36">
        <f ca="1">IFERROR(VLOOKUP($A200,Lookup2015,56,FALSE),0)</f>
        <v>8588.14</v>
      </c>
      <c r="N200" s="34">
        <f ca="1">IFERROR(VLOOKUP($A200,Lookup2014,53,FALSE),0)</f>
        <v>5479.2999999999984</v>
      </c>
      <c r="O200" s="35">
        <f ca="1">IFERROR(VLOOKUP($A200,Lookup2014,54,FALSE),0)</f>
        <v>273.95999999999998</v>
      </c>
      <c r="P200" s="35">
        <f ca="1">IFERROR(VLOOKUP($A200,Lookup2014,55,FALSE),0)</f>
        <v>940.04</v>
      </c>
      <c r="Q200" s="36">
        <f ca="1">IFERROR(VLOOKUP($A200,Lookup2014,56,FALSE),0)</f>
        <v>6693.2999999999993</v>
      </c>
      <c r="R200" s="34">
        <f t="shared" ca="1" si="123"/>
        <v>16041.8</v>
      </c>
      <c r="S200" s="35">
        <f t="shared" ca="1" si="124"/>
        <v>802.08999999999992</v>
      </c>
      <c r="T200" s="35">
        <f t="shared" ca="1" si="125"/>
        <v>2402.66</v>
      </c>
      <c r="U200" s="36">
        <f t="shared" ca="1" si="126"/>
        <v>19246.55</v>
      </c>
    </row>
    <row r="201" spans="1:21" outlineLevel="2" x14ac:dyDescent="0.25">
      <c r="A201" t="s">
        <v>413</v>
      </c>
      <c r="B201" t="str">
        <f ca="1">VLOOKUP($A201,IndexLookup,2,FALSE)</f>
        <v>SHEL</v>
      </c>
      <c r="C201" t="str">
        <f ca="1">VLOOKUP($B201,ParticipantLookup,2,FALSE)</f>
        <v>Shell Canada Limited</v>
      </c>
      <c r="D201" t="str">
        <f ca="1">VLOOKUP($A201,IndexLookup,3,FALSE)</f>
        <v>SHCG</v>
      </c>
      <c r="E201" t="str">
        <f ca="1">VLOOKUP($D201,FacilityLookup,2,FALSE)</f>
        <v>Shell Caroline</v>
      </c>
      <c r="F201" s="34">
        <f ca="1">IFERROR(VLOOKUP($A201,Lookup2016,53,FALSE),0)</f>
        <v>-2367.8200000000002</v>
      </c>
      <c r="G201" s="35">
        <f ca="1">IFERROR(VLOOKUP($A201,Lookup2016,54,FALSE),0)</f>
        <v>-118.39999999999999</v>
      </c>
      <c r="H201" s="35">
        <f ca="1">IFERROR(VLOOKUP($A201,Lookup2016,55,FALSE),0)</f>
        <v>-293.17999999999995</v>
      </c>
      <c r="I201" s="36">
        <f ca="1">IFERROR(VLOOKUP($A201,Lookup2016,56,FALSE),0)</f>
        <v>-2779.4000000000005</v>
      </c>
      <c r="J201" s="34">
        <f ca="1">IFERROR(VLOOKUP($A201,Lookup2015,53,FALSE),0)</f>
        <v>-232.46</v>
      </c>
      <c r="K201" s="35">
        <f ca="1">IFERROR(VLOOKUP($A201,Lookup2015,54,FALSE),0)</f>
        <v>-11.650000000000002</v>
      </c>
      <c r="L201" s="35">
        <f ca="1">IFERROR(VLOOKUP($A201,Lookup2015,55,FALSE),0)</f>
        <v>-35.69</v>
      </c>
      <c r="M201" s="36">
        <f ca="1">IFERROR(VLOOKUP($A201,Lookup2015,56,FALSE),0)</f>
        <v>-279.8</v>
      </c>
      <c r="N201" s="34">
        <f ca="1">IFERROR(VLOOKUP($A201,Lookup2014,53,FALSE),0)</f>
        <v>-195.8</v>
      </c>
      <c r="O201" s="35">
        <f ca="1">IFERROR(VLOOKUP($A201,Lookup2014,54,FALSE),0)</f>
        <v>-9.7899999999999991</v>
      </c>
      <c r="P201" s="35">
        <f ca="1">IFERROR(VLOOKUP($A201,Lookup2014,55,FALSE),0)</f>
        <v>-35.630000000000003</v>
      </c>
      <c r="Q201" s="36">
        <f ca="1">IFERROR(VLOOKUP($A201,Lookup2014,56,FALSE),0)</f>
        <v>-241.21999999999997</v>
      </c>
      <c r="R201" s="34">
        <f t="shared" ca="1" si="123"/>
        <v>-2796.0800000000004</v>
      </c>
      <c r="S201" s="35">
        <f t="shared" ca="1" si="124"/>
        <v>-139.83999999999997</v>
      </c>
      <c r="T201" s="35">
        <f t="shared" ca="1" si="125"/>
        <v>-364.49999999999994</v>
      </c>
      <c r="U201" s="36">
        <f t="shared" ca="1" si="126"/>
        <v>-3300.4200000000005</v>
      </c>
    </row>
    <row r="202" spans="1:21" outlineLevel="1" x14ac:dyDescent="0.25">
      <c r="C202" s="2" t="s">
        <v>722</v>
      </c>
      <c r="F202" s="34">
        <f t="shared" ref="F202:U202" ca="1" si="130">SUBTOTAL(9,F200:F201)</f>
        <v>1023.7600000000002</v>
      </c>
      <c r="G202" s="35">
        <f t="shared" ca="1" si="130"/>
        <v>51.190000000000012</v>
      </c>
      <c r="H202" s="35">
        <f t="shared" ca="1" si="130"/>
        <v>110.76000000000005</v>
      </c>
      <c r="I202" s="36">
        <f t="shared" ca="1" si="130"/>
        <v>1185.7100000000005</v>
      </c>
      <c r="J202" s="34">
        <f t="shared" ca="1" si="130"/>
        <v>6938.46</v>
      </c>
      <c r="K202" s="35">
        <f t="shared" ca="1" si="130"/>
        <v>346.89</v>
      </c>
      <c r="L202" s="35">
        <f t="shared" ca="1" si="130"/>
        <v>1022.9899999999998</v>
      </c>
      <c r="M202" s="36">
        <f t="shared" ca="1" si="130"/>
        <v>8308.34</v>
      </c>
      <c r="N202" s="34">
        <f t="shared" ca="1" si="130"/>
        <v>5283.4999999999982</v>
      </c>
      <c r="O202" s="35">
        <f t="shared" ca="1" si="130"/>
        <v>264.16999999999996</v>
      </c>
      <c r="P202" s="35">
        <f t="shared" ca="1" si="130"/>
        <v>904.41</v>
      </c>
      <c r="Q202" s="36">
        <f t="shared" ca="1" si="130"/>
        <v>6452.079999999999</v>
      </c>
      <c r="R202" s="34">
        <f t="shared" ca="1" si="130"/>
        <v>13245.72</v>
      </c>
      <c r="S202" s="35">
        <f t="shared" ca="1" si="130"/>
        <v>662.25</v>
      </c>
      <c r="T202" s="35">
        <f t="shared" ca="1" si="130"/>
        <v>2038.1599999999999</v>
      </c>
      <c r="U202" s="36">
        <f t="shared" ca="1" si="130"/>
        <v>15946.13</v>
      </c>
    </row>
    <row r="203" spans="1:21" outlineLevel="2" x14ac:dyDescent="0.25">
      <c r="A203" t="s">
        <v>414</v>
      </c>
      <c r="B203" t="str">
        <f ca="1">VLOOKUP($A203,IndexLookup,2,FALSE)</f>
        <v>CECI</v>
      </c>
      <c r="C203" t="str">
        <f ca="1">VLOOKUP($B203,ParticipantLookup,2,FALSE)</f>
        <v>Shell Energy North America (Canada) Inc.</v>
      </c>
      <c r="D203" t="str">
        <f ca="1">VLOOKUP($A203,IndexLookup,3,FALSE)</f>
        <v>BCHEXP</v>
      </c>
      <c r="E203" t="str">
        <f ca="1">VLOOKUP($D203,FacilityLookup,2,FALSE)</f>
        <v>Alberta-BC Intertie - Export</v>
      </c>
      <c r="F203" s="34">
        <f ca="1">IFERROR(VLOOKUP($A203,Lookup2016,53,FALSE),0)</f>
        <v>175.59999999999997</v>
      </c>
      <c r="G203" s="35">
        <f ca="1">IFERROR(VLOOKUP($A203,Lookup2016,54,FALSE),0)</f>
        <v>8.7800000000000011</v>
      </c>
      <c r="H203" s="35">
        <f ca="1">IFERROR(VLOOKUP($A203,Lookup2016,55,FALSE),0)</f>
        <v>20.32</v>
      </c>
      <c r="I203" s="36">
        <f ca="1">IFERROR(VLOOKUP($A203,Lookup2016,56,FALSE),0)</f>
        <v>204.69999999999996</v>
      </c>
      <c r="J203" s="34">
        <f ca="1">IFERROR(VLOOKUP($A203,Lookup2015,53,FALSE),0)</f>
        <v>0</v>
      </c>
      <c r="K203" s="35">
        <f ca="1">IFERROR(VLOOKUP($A203,Lookup2015,54,FALSE),0)</f>
        <v>0</v>
      </c>
      <c r="L203" s="35">
        <f ca="1">IFERROR(VLOOKUP($A203,Lookup2015,55,FALSE),0)</f>
        <v>0</v>
      </c>
      <c r="M203" s="36">
        <f ca="1">IFERROR(VLOOKUP($A203,Lookup2015,56,FALSE),0)</f>
        <v>0</v>
      </c>
      <c r="N203" s="34">
        <f ca="1">IFERROR(VLOOKUP($A203,Lookup2014,53,FALSE),0)</f>
        <v>0</v>
      </c>
      <c r="O203" s="35">
        <f ca="1">IFERROR(VLOOKUP($A203,Lookup2014,54,FALSE),0)</f>
        <v>0</v>
      </c>
      <c r="P203" s="35">
        <f ca="1">IFERROR(VLOOKUP($A203,Lookup2014,55,FALSE),0)</f>
        <v>0</v>
      </c>
      <c r="Q203" s="36">
        <f ca="1">IFERROR(VLOOKUP($A203,Lookup2014,56,FALSE),0)</f>
        <v>0</v>
      </c>
      <c r="R203" s="34">
        <f t="shared" ca="1" si="123"/>
        <v>175.59999999999997</v>
      </c>
      <c r="S203" s="35">
        <f t="shared" ca="1" si="124"/>
        <v>8.7800000000000011</v>
      </c>
      <c r="T203" s="35">
        <f t="shared" ca="1" si="125"/>
        <v>20.32</v>
      </c>
      <c r="U203" s="36">
        <f t="shared" ca="1" si="126"/>
        <v>204.69999999999996</v>
      </c>
    </row>
    <row r="204" spans="1:21" outlineLevel="2" x14ac:dyDescent="0.25">
      <c r="A204" t="s">
        <v>412</v>
      </c>
      <c r="B204" t="str">
        <f ca="1">VLOOKUP($A204,IndexLookup,2,FALSE)</f>
        <v>CECI</v>
      </c>
      <c r="C204" t="str">
        <f ca="1">VLOOKUP($B204,ParticipantLookup,2,FALSE)</f>
        <v>Shell Energy North America (Canada) Inc.</v>
      </c>
      <c r="D204" t="str">
        <f ca="1">VLOOKUP($A204,IndexLookup,3,FALSE)</f>
        <v>BCHIMP</v>
      </c>
      <c r="E204" t="str">
        <f ca="1">VLOOKUP($D204,FacilityLookup,2,FALSE)</f>
        <v>Alberta-BC Intertie - Import</v>
      </c>
      <c r="F204" s="34">
        <f ca="1">IFERROR(VLOOKUP($A204,Lookup2016,53,FALSE),0)</f>
        <v>33.33</v>
      </c>
      <c r="G204" s="35">
        <f ca="1">IFERROR(VLOOKUP($A204,Lookup2016,54,FALSE),0)</f>
        <v>1.67</v>
      </c>
      <c r="H204" s="35">
        <f ca="1">IFERROR(VLOOKUP($A204,Lookup2016,55,FALSE),0)</f>
        <v>3.82</v>
      </c>
      <c r="I204" s="36">
        <f ca="1">IFERROR(VLOOKUP($A204,Lookup2016,56,FALSE),0)</f>
        <v>38.819999999999993</v>
      </c>
      <c r="J204" s="34">
        <f ca="1">IFERROR(VLOOKUP($A204,Lookup2015,53,FALSE),0)</f>
        <v>0</v>
      </c>
      <c r="K204" s="35">
        <f ca="1">IFERROR(VLOOKUP($A204,Lookup2015,54,FALSE),0)</f>
        <v>0</v>
      </c>
      <c r="L204" s="35">
        <f ca="1">IFERROR(VLOOKUP($A204,Lookup2015,55,FALSE),0)</f>
        <v>0</v>
      </c>
      <c r="M204" s="36">
        <f ca="1">IFERROR(VLOOKUP($A204,Lookup2015,56,FALSE),0)</f>
        <v>0</v>
      </c>
      <c r="N204" s="34">
        <f ca="1">IFERROR(VLOOKUP($A204,Lookup2014,53,FALSE),0)</f>
        <v>0</v>
      </c>
      <c r="O204" s="35">
        <f ca="1">IFERROR(VLOOKUP($A204,Lookup2014,54,FALSE),0)</f>
        <v>0</v>
      </c>
      <c r="P204" s="35">
        <f ca="1">IFERROR(VLOOKUP($A204,Lookup2014,55,FALSE),0)</f>
        <v>0</v>
      </c>
      <c r="Q204" s="36">
        <f ca="1">IFERROR(VLOOKUP($A204,Lookup2014,56,FALSE),0)</f>
        <v>0</v>
      </c>
      <c r="R204" s="34">
        <f t="shared" ca="1" si="123"/>
        <v>33.33</v>
      </c>
      <c r="S204" s="35">
        <f t="shared" ca="1" si="124"/>
        <v>1.67</v>
      </c>
      <c r="T204" s="35">
        <f t="shared" ca="1" si="125"/>
        <v>3.82</v>
      </c>
      <c r="U204" s="36">
        <f t="shared" ca="1" si="126"/>
        <v>38.819999999999993</v>
      </c>
    </row>
    <row r="205" spans="1:21" outlineLevel="1" x14ac:dyDescent="0.25">
      <c r="C205" s="2" t="s">
        <v>723</v>
      </c>
      <c r="F205" s="34">
        <f t="shared" ref="F205:U205" ca="1" si="131">SUBTOTAL(9,F203:F204)</f>
        <v>208.92999999999995</v>
      </c>
      <c r="G205" s="35">
        <f t="shared" ca="1" si="131"/>
        <v>10.450000000000001</v>
      </c>
      <c r="H205" s="35">
        <f t="shared" ca="1" si="131"/>
        <v>24.14</v>
      </c>
      <c r="I205" s="36">
        <f t="shared" ca="1" si="131"/>
        <v>243.51999999999995</v>
      </c>
      <c r="J205" s="34">
        <f t="shared" ca="1" si="131"/>
        <v>0</v>
      </c>
      <c r="K205" s="35">
        <f t="shared" ca="1" si="131"/>
        <v>0</v>
      </c>
      <c r="L205" s="35">
        <f t="shared" ca="1" si="131"/>
        <v>0</v>
      </c>
      <c r="M205" s="36">
        <f t="shared" ca="1" si="131"/>
        <v>0</v>
      </c>
      <c r="N205" s="34">
        <f t="shared" ca="1" si="131"/>
        <v>0</v>
      </c>
      <c r="O205" s="35">
        <f t="shared" ca="1" si="131"/>
        <v>0</v>
      </c>
      <c r="P205" s="35">
        <f t="shared" ca="1" si="131"/>
        <v>0</v>
      </c>
      <c r="Q205" s="36">
        <f t="shared" ca="1" si="131"/>
        <v>0</v>
      </c>
      <c r="R205" s="34">
        <f t="shared" ca="1" si="131"/>
        <v>208.92999999999995</v>
      </c>
      <c r="S205" s="35">
        <f t="shared" ca="1" si="131"/>
        <v>10.450000000000001</v>
      </c>
      <c r="T205" s="35">
        <f t="shared" ca="1" si="131"/>
        <v>24.14</v>
      </c>
      <c r="U205" s="36">
        <f t="shared" ca="1" si="131"/>
        <v>243.51999999999995</v>
      </c>
    </row>
    <row r="206" spans="1:21" outlineLevel="2" x14ac:dyDescent="0.25">
      <c r="A206" t="s">
        <v>391</v>
      </c>
      <c r="B206" t="str">
        <f ca="1">VLOOKUP($A206,IndexLookup,2,FALSE)</f>
        <v>SCR</v>
      </c>
      <c r="C206" t="str">
        <f ca="1">VLOOKUP($B206,ParticipantLookup,2,FALSE)</f>
        <v>Suncor Energy Inc.</v>
      </c>
      <c r="D206" t="str">
        <f ca="1">VLOOKUP($A206,IndexLookup,3,FALSE)</f>
        <v>SCR1</v>
      </c>
      <c r="E206" t="str">
        <f ca="1">VLOOKUP($D206,FacilityLookup,2,FALSE)</f>
        <v>Suncor Industrial System</v>
      </c>
      <c r="F206" s="34">
        <f ca="1">IFERROR(VLOOKUP($A206,Lookup2016,53,FALSE),0)</f>
        <v>-1819170.28</v>
      </c>
      <c r="G206" s="35">
        <f ca="1">IFERROR(VLOOKUP($A206,Lookup2016,54,FALSE),0)</f>
        <v>-90958.51</v>
      </c>
      <c r="H206" s="35">
        <f ca="1">IFERROR(VLOOKUP($A206,Lookup2016,55,FALSE),0)</f>
        <v>-225783.50000000003</v>
      </c>
      <c r="I206" s="36">
        <f ca="1">IFERROR(VLOOKUP($A206,Lookup2016,56,FALSE),0)</f>
        <v>-2135912.29</v>
      </c>
      <c r="J206" s="34">
        <f ca="1">IFERROR(VLOOKUP($A206,Lookup2015,53,FALSE),0)</f>
        <v>-2298780.9900000002</v>
      </c>
      <c r="K206" s="35">
        <f ca="1">IFERROR(VLOOKUP($A206,Lookup2015,54,FALSE),0)</f>
        <v>-114939.04000000001</v>
      </c>
      <c r="L206" s="35">
        <f ca="1">IFERROR(VLOOKUP($A206,Lookup2015,55,FALSE),0)</f>
        <v>-343023.83</v>
      </c>
      <c r="M206" s="36">
        <f ca="1">IFERROR(VLOOKUP($A206,Lookup2015,56,FALSE),0)</f>
        <v>-2756743.86</v>
      </c>
      <c r="N206" s="34">
        <f ca="1">IFERROR(VLOOKUP($A206,Lookup2014,53,FALSE),0)</f>
        <v>-336980.29</v>
      </c>
      <c r="O206" s="35">
        <f ca="1">IFERROR(VLOOKUP($A206,Lookup2014,54,FALSE),0)</f>
        <v>-16849.010000000002</v>
      </c>
      <c r="P206" s="35">
        <f ca="1">IFERROR(VLOOKUP($A206,Lookup2014,55,FALSE),0)</f>
        <v>-59055.330000000009</v>
      </c>
      <c r="Q206" s="36">
        <f ca="1">IFERROR(VLOOKUP($A206,Lookup2014,56,FALSE),0)</f>
        <v>-412884.63</v>
      </c>
      <c r="R206" s="34">
        <f t="shared" ca="1" si="123"/>
        <v>-4454931.5600000005</v>
      </c>
      <c r="S206" s="35">
        <f t="shared" ca="1" si="124"/>
        <v>-222746.56</v>
      </c>
      <c r="T206" s="35">
        <f t="shared" ca="1" si="125"/>
        <v>-627862.66</v>
      </c>
      <c r="U206" s="36">
        <f t="shared" ca="1" si="126"/>
        <v>-5305540.78</v>
      </c>
    </row>
    <row r="207" spans="1:21" outlineLevel="1" x14ac:dyDescent="0.25">
      <c r="C207" s="2" t="s">
        <v>724</v>
      </c>
      <c r="F207" s="34">
        <f t="shared" ref="F207:U207" ca="1" si="132">SUBTOTAL(9,F206:F206)</f>
        <v>-1819170.28</v>
      </c>
      <c r="G207" s="35">
        <f t="shared" ca="1" si="132"/>
        <v>-90958.51</v>
      </c>
      <c r="H207" s="35">
        <f t="shared" ca="1" si="132"/>
        <v>-225783.50000000003</v>
      </c>
      <c r="I207" s="36">
        <f t="shared" ca="1" si="132"/>
        <v>-2135912.29</v>
      </c>
      <c r="J207" s="34">
        <f t="shared" ca="1" si="132"/>
        <v>-2298780.9900000002</v>
      </c>
      <c r="K207" s="35">
        <f t="shared" ca="1" si="132"/>
        <v>-114939.04000000001</v>
      </c>
      <c r="L207" s="35">
        <f t="shared" ca="1" si="132"/>
        <v>-343023.83</v>
      </c>
      <c r="M207" s="36">
        <f t="shared" ca="1" si="132"/>
        <v>-2756743.86</v>
      </c>
      <c r="N207" s="34">
        <f t="shared" ca="1" si="132"/>
        <v>-336980.29</v>
      </c>
      <c r="O207" s="35">
        <f t="shared" ca="1" si="132"/>
        <v>-16849.010000000002</v>
      </c>
      <c r="P207" s="35">
        <f t="shared" ca="1" si="132"/>
        <v>-59055.330000000009</v>
      </c>
      <c r="Q207" s="36">
        <f t="shared" ca="1" si="132"/>
        <v>-412884.63</v>
      </c>
      <c r="R207" s="34">
        <f t="shared" ca="1" si="132"/>
        <v>-4454931.5600000005</v>
      </c>
      <c r="S207" s="35">
        <f t="shared" ca="1" si="132"/>
        <v>-222746.56</v>
      </c>
      <c r="T207" s="35">
        <f t="shared" ca="1" si="132"/>
        <v>-627862.66</v>
      </c>
      <c r="U207" s="36">
        <f t="shared" ca="1" si="132"/>
        <v>-5305540.78</v>
      </c>
    </row>
    <row r="208" spans="1:21" outlineLevel="2" x14ac:dyDescent="0.25">
      <c r="A208" t="s">
        <v>392</v>
      </c>
      <c r="B208" t="str">
        <f ca="1">VLOOKUP($A208,IndexLookup,2,FALSE)</f>
        <v>SEPI</v>
      </c>
      <c r="C208" t="str">
        <f ca="1">VLOOKUP($B208,ParticipantLookup,2,FALSE)</f>
        <v>Suncor Energy Products Inc.</v>
      </c>
      <c r="D208" t="str">
        <f ca="1">VLOOKUP($A208,IndexLookup,3,FALSE)</f>
        <v>SCR2</v>
      </c>
      <c r="E208" t="str">
        <f ca="1">VLOOKUP($D208,FacilityLookup,2,FALSE)</f>
        <v>Magrath Wind Facility</v>
      </c>
      <c r="F208" s="34">
        <f ca="1">IFERROR(VLOOKUP($A208,Lookup2016,53,FALSE),0)</f>
        <v>12103.43</v>
      </c>
      <c r="G208" s="35">
        <f ca="1">IFERROR(VLOOKUP($A208,Lookup2016,54,FALSE),0)</f>
        <v>605.19000000000005</v>
      </c>
      <c r="H208" s="35">
        <f ca="1">IFERROR(VLOOKUP($A208,Lookup2016,55,FALSE),0)</f>
        <v>1523.55</v>
      </c>
      <c r="I208" s="36">
        <f ca="1">IFERROR(VLOOKUP($A208,Lookup2016,56,FALSE),0)</f>
        <v>14232.170000000002</v>
      </c>
      <c r="J208" s="34">
        <f ca="1">IFERROR(VLOOKUP($A208,Lookup2015,53,FALSE),0)</f>
        <v>-6009.4399999999987</v>
      </c>
      <c r="K208" s="35">
        <f ca="1">IFERROR(VLOOKUP($A208,Lookup2015,54,FALSE),0)</f>
        <v>-300.48</v>
      </c>
      <c r="L208" s="35">
        <f ca="1">IFERROR(VLOOKUP($A208,Lookup2015,55,FALSE),0)</f>
        <v>-892.68999999999994</v>
      </c>
      <c r="M208" s="36">
        <f ca="1">IFERROR(VLOOKUP($A208,Lookup2015,56,FALSE),0)</f>
        <v>-7202.6100000000006</v>
      </c>
      <c r="N208" s="34">
        <f ca="1">IFERROR(VLOOKUP($A208,Lookup2014,53,FALSE),0)</f>
        <v>-20427.930000000004</v>
      </c>
      <c r="O208" s="35">
        <f ca="1">IFERROR(VLOOKUP($A208,Lookup2014,54,FALSE),0)</f>
        <v>-1021.3999999999999</v>
      </c>
      <c r="P208" s="35">
        <f ca="1">IFERROR(VLOOKUP($A208,Lookup2014,55,FALSE),0)</f>
        <v>-3504.83</v>
      </c>
      <c r="Q208" s="36">
        <f ca="1">IFERROR(VLOOKUP($A208,Lookup2014,56,FALSE),0)</f>
        <v>-24954.16</v>
      </c>
      <c r="R208" s="34">
        <f t="shared" ca="1" si="123"/>
        <v>-14333.940000000002</v>
      </c>
      <c r="S208" s="35">
        <f t="shared" ca="1" si="124"/>
        <v>-716.68999999999983</v>
      </c>
      <c r="T208" s="35">
        <f t="shared" ca="1" si="125"/>
        <v>-2873.97</v>
      </c>
      <c r="U208" s="36">
        <f t="shared" ca="1" si="126"/>
        <v>-17924.599999999999</v>
      </c>
    </row>
    <row r="209" spans="1:21" outlineLevel="2" x14ac:dyDescent="0.25">
      <c r="A209" t="s">
        <v>393</v>
      </c>
      <c r="B209" t="str">
        <f ca="1">VLOOKUP($A209,IndexLookup,2,FALSE)</f>
        <v>SEPI</v>
      </c>
      <c r="C209" t="str">
        <f ca="1">VLOOKUP($B209,ParticipantLookup,2,FALSE)</f>
        <v>Suncor Energy Products Inc.</v>
      </c>
      <c r="D209" t="str">
        <f ca="1">VLOOKUP($A209,IndexLookup,3,FALSE)</f>
        <v>SCR3</v>
      </c>
      <c r="E209" t="str">
        <f ca="1">VLOOKUP($D209,FacilityLookup,2,FALSE)</f>
        <v>Chin Chute Wind Facility</v>
      </c>
      <c r="F209" s="34">
        <f ca="1">IFERROR(VLOOKUP($A209,Lookup2016,53,FALSE),0)</f>
        <v>4893.74</v>
      </c>
      <c r="G209" s="35">
        <f ca="1">IFERROR(VLOOKUP($A209,Lookup2016,54,FALSE),0)</f>
        <v>244.69</v>
      </c>
      <c r="H209" s="35">
        <f ca="1">IFERROR(VLOOKUP($A209,Lookup2016,55,FALSE),0)</f>
        <v>619.04999999999995</v>
      </c>
      <c r="I209" s="36">
        <f ca="1">IFERROR(VLOOKUP($A209,Lookup2016,56,FALSE),0)</f>
        <v>5757.4799999999987</v>
      </c>
      <c r="J209" s="34">
        <f ca="1">IFERROR(VLOOKUP($A209,Lookup2015,53,FALSE),0)</f>
        <v>-20020.739999999998</v>
      </c>
      <c r="K209" s="35">
        <f ca="1">IFERROR(VLOOKUP($A209,Lookup2015,54,FALSE),0)</f>
        <v>-1001.04</v>
      </c>
      <c r="L209" s="35">
        <f ca="1">IFERROR(VLOOKUP($A209,Lookup2015,55,FALSE),0)</f>
        <v>-2978.2599999999998</v>
      </c>
      <c r="M209" s="36">
        <f ca="1">IFERROR(VLOOKUP($A209,Lookup2015,56,FALSE),0)</f>
        <v>-24000.039999999997</v>
      </c>
      <c r="N209" s="34">
        <f ca="1">IFERROR(VLOOKUP($A209,Lookup2014,53,FALSE),0)</f>
        <v>-50004.420000000006</v>
      </c>
      <c r="O209" s="35">
        <f ca="1">IFERROR(VLOOKUP($A209,Lookup2014,54,FALSE),0)</f>
        <v>-2500.2299999999996</v>
      </c>
      <c r="P209" s="35">
        <f ca="1">IFERROR(VLOOKUP($A209,Lookup2014,55,FALSE),0)</f>
        <v>-8674.61</v>
      </c>
      <c r="Q209" s="36">
        <f ca="1">IFERROR(VLOOKUP($A209,Lookup2014,56,FALSE),0)</f>
        <v>-61179.26</v>
      </c>
      <c r="R209" s="34">
        <f t="shared" ca="1" si="123"/>
        <v>-65131.420000000006</v>
      </c>
      <c r="S209" s="35">
        <f t="shared" ca="1" si="124"/>
        <v>-3256.5799999999995</v>
      </c>
      <c r="T209" s="35">
        <f t="shared" ca="1" si="125"/>
        <v>-11033.82</v>
      </c>
      <c r="U209" s="36">
        <f t="shared" ca="1" si="126"/>
        <v>-79421.820000000007</v>
      </c>
    </row>
    <row r="210" spans="1:21" outlineLevel="2" x14ac:dyDescent="0.25">
      <c r="A210" t="s">
        <v>452</v>
      </c>
      <c r="B210" t="str">
        <f ca="1">VLOOKUP($A210,IndexLookup,2,FALSE)</f>
        <v>SEPI</v>
      </c>
      <c r="C210" t="str">
        <f ca="1">VLOOKUP($B210,ParticipantLookup,2,FALSE)</f>
        <v>Suncor Energy Products Inc.</v>
      </c>
      <c r="D210" t="str">
        <f ca="1">VLOOKUP($A210,IndexLookup,3,FALSE)</f>
        <v>SCR4</v>
      </c>
      <c r="E210" t="str">
        <f ca="1">VLOOKUP($D210,FacilityLookup,2,FALSE)</f>
        <v>Wintering Hills Wind Facility</v>
      </c>
      <c r="F210" s="34">
        <f ca="1">IFERROR(VLOOKUP($A210,Lookup2016,53,FALSE),0)</f>
        <v>0</v>
      </c>
      <c r="G210" s="35">
        <f ca="1">IFERROR(VLOOKUP($A210,Lookup2016,54,FALSE),0)</f>
        <v>0</v>
      </c>
      <c r="H210" s="35">
        <f ca="1">IFERROR(VLOOKUP($A210,Lookup2016,55,FALSE),0)</f>
        <v>0</v>
      </c>
      <c r="I210" s="36">
        <f ca="1">IFERROR(VLOOKUP($A210,Lookup2016,56,FALSE),0)</f>
        <v>0</v>
      </c>
      <c r="J210" s="34">
        <f ca="1">IFERROR(VLOOKUP($A210,Lookup2015,53,FALSE),0)</f>
        <v>-71770.700000000012</v>
      </c>
      <c r="K210" s="35">
        <f ca="1">IFERROR(VLOOKUP($A210,Lookup2015,54,FALSE),0)</f>
        <v>-3588.5400000000004</v>
      </c>
      <c r="L210" s="35">
        <f ca="1">IFERROR(VLOOKUP($A210,Lookup2015,55,FALSE),0)</f>
        <v>-10969.009999999998</v>
      </c>
      <c r="M210" s="36">
        <f ca="1">IFERROR(VLOOKUP($A210,Lookup2015,56,FALSE),0)</f>
        <v>-86328.250000000015</v>
      </c>
      <c r="N210" s="34">
        <f ca="1">IFERROR(VLOOKUP($A210,Lookup2014,53,FALSE),0)</f>
        <v>-107085.32000000002</v>
      </c>
      <c r="O210" s="35">
        <f ca="1">IFERROR(VLOOKUP($A210,Lookup2014,54,FALSE),0)</f>
        <v>-5354.2699999999995</v>
      </c>
      <c r="P210" s="35">
        <f ca="1">IFERROR(VLOOKUP($A210,Lookup2014,55,FALSE),0)</f>
        <v>-18584.759999999998</v>
      </c>
      <c r="Q210" s="36">
        <f ca="1">IFERROR(VLOOKUP($A210,Lookup2014,56,FALSE),0)</f>
        <v>-131024.35000000003</v>
      </c>
      <c r="R210" s="34">
        <f t="shared" ca="1" si="123"/>
        <v>-178856.02000000002</v>
      </c>
      <c r="S210" s="35">
        <f t="shared" ca="1" si="124"/>
        <v>-8942.81</v>
      </c>
      <c r="T210" s="35">
        <f t="shared" ca="1" si="125"/>
        <v>-29553.769999999997</v>
      </c>
      <c r="U210" s="36">
        <f t="shared" ca="1" si="126"/>
        <v>-217352.60000000003</v>
      </c>
    </row>
    <row r="211" spans="1:21" outlineLevel="1" x14ac:dyDescent="0.25">
      <c r="C211" s="2" t="s">
        <v>725</v>
      </c>
      <c r="F211" s="34">
        <f t="shared" ref="F211:U211" ca="1" si="133">SUBTOTAL(9,F208:F210)</f>
        <v>16997.169999999998</v>
      </c>
      <c r="G211" s="35">
        <f t="shared" ca="1" si="133"/>
        <v>849.88000000000011</v>
      </c>
      <c r="H211" s="35">
        <f t="shared" ca="1" si="133"/>
        <v>2142.6</v>
      </c>
      <c r="I211" s="36">
        <f t="shared" ca="1" si="133"/>
        <v>19989.650000000001</v>
      </c>
      <c r="J211" s="34">
        <f t="shared" ca="1" si="133"/>
        <v>-97800.88</v>
      </c>
      <c r="K211" s="35">
        <f t="shared" ca="1" si="133"/>
        <v>-4890.0600000000004</v>
      </c>
      <c r="L211" s="35">
        <f t="shared" ca="1" si="133"/>
        <v>-14839.96</v>
      </c>
      <c r="M211" s="36">
        <f t="shared" ca="1" si="133"/>
        <v>-117530.90000000001</v>
      </c>
      <c r="N211" s="34">
        <f t="shared" ca="1" si="133"/>
        <v>-177517.67000000004</v>
      </c>
      <c r="O211" s="35">
        <f t="shared" ca="1" si="133"/>
        <v>-8875.8999999999978</v>
      </c>
      <c r="P211" s="35">
        <f t="shared" ca="1" si="133"/>
        <v>-30764.199999999997</v>
      </c>
      <c r="Q211" s="36">
        <f t="shared" ca="1" si="133"/>
        <v>-217157.77000000002</v>
      </c>
      <c r="R211" s="34">
        <f t="shared" ca="1" si="133"/>
        <v>-258321.38000000003</v>
      </c>
      <c r="S211" s="35">
        <f t="shared" ca="1" si="133"/>
        <v>-12916.079999999998</v>
      </c>
      <c r="T211" s="35">
        <f t="shared" ca="1" si="133"/>
        <v>-43461.56</v>
      </c>
      <c r="U211" s="36">
        <f t="shared" ca="1" si="133"/>
        <v>-314699.02</v>
      </c>
    </row>
    <row r="212" spans="1:21" outlineLevel="2" x14ac:dyDescent="0.25">
      <c r="A212" t="s">
        <v>390</v>
      </c>
      <c r="B212" t="str">
        <f ca="1">VLOOKUP($A212,IndexLookup,2,FALSE)</f>
        <v>SCL</v>
      </c>
      <c r="C212" t="str">
        <f ca="1">VLOOKUP($B212,ParticipantLookup,2,FALSE)</f>
        <v>Syncrude Canada Ltd.</v>
      </c>
      <c r="D212" t="str">
        <f ca="1">VLOOKUP($A212,IndexLookup,3,FALSE)</f>
        <v>SCL1</v>
      </c>
      <c r="E212" t="str">
        <f ca="1">VLOOKUP($D212,FacilityLookup,2,FALSE)</f>
        <v>Syncrude Industrial System</v>
      </c>
      <c r="F212" s="34">
        <f ca="1">IFERROR(VLOOKUP($A212,Lookup2016,53,FALSE),0)</f>
        <v>16905.219999999998</v>
      </c>
      <c r="G212" s="35">
        <f ca="1">IFERROR(VLOOKUP($A212,Lookup2016,54,FALSE),0)</f>
        <v>845.24</v>
      </c>
      <c r="H212" s="35">
        <f ca="1">IFERROR(VLOOKUP($A212,Lookup2016,55,FALSE),0)</f>
        <v>2161.0700000000006</v>
      </c>
      <c r="I212" s="36">
        <f ca="1">IFERROR(VLOOKUP($A212,Lookup2016,56,FALSE),0)</f>
        <v>19911.530000000002</v>
      </c>
      <c r="J212" s="34">
        <f ca="1">IFERROR(VLOOKUP($A212,Lookup2015,53,FALSE),0)</f>
        <v>161893.07000000004</v>
      </c>
      <c r="K212" s="35">
        <f ca="1">IFERROR(VLOOKUP($A212,Lookup2015,54,FALSE),0)</f>
        <v>8094.659999999998</v>
      </c>
      <c r="L212" s="35">
        <f ca="1">IFERROR(VLOOKUP($A212,Lookup2015,55,FALSE),0)</f>
        <v>23823.83</v>
      </c>
      <c r="M212" s="36">
        <f ca="1">IFERROR(VLOOKUP($A212,Lookup2015,56,FALSE),0)</f>
        <v>193811.56</v>
      </c>
      <c r="N212" s="34">
        <f ca="1">IFERROR(VLOOKUP($A212,Lookup2014,53,FALSE),0)</f>
        <v>730961.62</v>
      </c>
      <c r="O212" s="35">
        <f ca="1">IFERROR(VLOOKUP($A212,Lookup2014,54,FALSE),0)</f>
        <v>36548.089999999997</v>
      </c>
      <c r="P212" s="35">
        <f ca="1">IFERROR(VLOOKUP($A212,Lookup2014,55,FALSE),0)</f>
        <v>129105.12000000002</v>
      </c>
      <c r="Q212" s="36">
        <f ca="1">IFERROR(VLOOKUP($A212,Lookup2014,56,FALSE),0)</f>
        <v>896614.83</v>
      </c>
      <c r="R212" s="34">
        <f t="shared" ca="1" si="123"/>
        <v>909759.91</v>
      </c>
      <c r="S212" s="35">
        <f t="shared" ca="1" si="124"/>
        <v>45487.989999999991</v>
      </c>
      <c r="T212" s="35">
        <f t="shared" ca="1" si="125"/>
        <v>155090.02000000002</v>
      </c>
      <c r="U212" s="36">
        <f t="shared" ca="1" si="126"/>
        <v>1110337.92</v>
      </c>
    </row>
    <row r="213" spans="1:21" outlineLevel="1" x14ac:dyDescent="0.25">
      <c r="C213" s="2" t="s">
        <v>726</v>
      </c>
      <c r="F213" s="34">
        <f t="shared" ref="F213:U213" ca="1" si="134">SUBTOTAL(9,F212:F212)</f>
        <v>16905.219999999998</v>
      </c>
      <c r="G213" s="35">
        <f t="shared" ca="1" si="134"/>
        <v>845.24</v>
      </c>
      <c r="H213" s="35">
        <f t="shared" ca="1" si="134"/>
        <v>2161.0700000000006</v>
      </c>
      <c r="I213" s="36">
        <f t="shared" ca="1" si="134"/>
        <v>19911.530000000002</v>
      </c>
      <c r="J213" s="34">
        <f t="shared" ca="1" si="134"/>
        <v>161893.07000000004</v>
      </c>
      <c r="K213" s="35">
        <f t="shared" ca="1" si="134"/>
        <v>8094.659999999998</v>
      </c>
      <c r="L213" s="35">
        <f t="shared" ca="1" si="134"/>
        <v>23823.83</v>
      </c>
      <c r="M213" s="36">
        <f t="shared" ca="1" si="134"/>
        <v>193811.56</v>
      </c>
      <c r="N213" s="34">
        <f t="shared" ca="1" si="134"/>
        <v>730961.62</v>
      </c>
      <c r="O213" s="35">
        <f t="shared" ca="1" si="134"/>
        <v>36548.089999999997</v>
      </c>
      <c r="P213" s="35">
        <f t="shared" ca="1" si="134"/>
        <v>129105.12000000002</v>
      </c>
      <c r="Q213" s="36">
        <f t="shared" ca="1" si="134"/>
        <v>896614.83</v>
      </c>
      <c r="R213" s="34">
        <f t="shared" ca="1" si="134"/>
        <v>909759.91</v>
      </c>
      <c r="S213" s="35">
        <f t="shared" ca="1" si="134"/>
        <v>45487.989999999991</v>
      </c>
      <c r="T213" s="35">
        <f t="shared" ca="1" si="134"/>
        <v>155090.02000000002</v>
      </c>
      <c r="U213" s="36">
        <f t="shared" ca="1" si="134"/>
        <v>1110337.92</v>
      </c>
    </row>
    <row r="214" spans="1:21" outlineLevel="2" x14ac:dyDescent="0.25">
      <c r="A214" t="s">
        <v>440</v>
      </c>
      <c r="B214" t="str">
        <f ca="1">VLOOKUP($A214,IndexLookup,2,FALSE)</f>
        <v>PPLE</v>
      </c>
      <c r="C214" t="str">
        <f ca="1">VLOOKUP($B214,ParticipantLookup,2,FALSE)</f>
        <v>Talen Energy Marketing, LLC</v>
      </c>
      <c r="D214" t="str">
        <f ca="1">VLOOKUP($A214,IndexLookup,3,FALSE)</f>
        <v>120SIMP</v>
      </c>
      <c r="E214" t="str">
        <f ca="1">VLOOKUP($D214,FacilityLookup,2,FALSE)</f>
        <v>Alberta-Montana Intertie - Import</v>
      </c>
      <c r="F214" s="34">
        <f ca="1">IFERROR(VLOOKUP($A214,Lookup2016,53,FALSE),0)</f>
        <v>0</v>
      </c>
      <c r="G214" s="35">
        <f ca="1">IFERROR(VLOOKUP($A214,Lookup2016,54,FALSE),0)</f>
        <v>0</v>
      </c>
      <c r="H214" s="35">
        <f ca="1">IFERROR(VLOOKUP($A214,Lookup2016,55,FALSE),0)</f>
        <v>0</v>
      </c>
      <c r="I214" s="36">
        <f ca="1">IFERROR(VLOOKUP($A214,Lookup2016,56,FALSE),0)</f>
        <v>0</v>
      </c>
      <c r="J214" s="34">
        <f ca="1">IFERROR(VLOOKUP($A214,Lookup2015,53,FALSE),0)</f>
        <v>-11.559999999999995</v>
      </c>
      <c r="K214" s="35">
        <f ca="1">IFERROR(VLOOKUP($A214,Lookup2015,54,FALSE),0)</f>
        <v>-0.58000000000000007</v>
      </c>
      <c r="L214" s="35">
        <f ca="1">IFERROR(VLOOKUP($A214,Lookup2015,55,FALSE),0)</f>
        <v>-1.78</v>
      </c>
      <c r="M214" s="36">
        <f ca="1">IFERROR(VLOOKUP($A214,Lookup2015,56,FALSE),0)</f>
        <v>-13.919999999999995</v>
      </c>
      <c r="N214" s="34">
        <f ca="1">IFERROR(VLOOKUP($A214,Lookup2014,53,FALSE),0)</f>
        <v>-214.26000000000002</v>
      </c>
      <c r="O214" s="35">
        <f ca="1">IFERROR(VLOOKUP($A214,Lookup2014,54,FALSE),0)</f>
        <v>-10.719999999999999</v>
      </c>
      <c r="P214" s="35">
        <f ca="1">IFERROR(VLOOKUP($A214,Lookup2014,55,FALSE),0)</f>
        <v>-34.61</v>
      </c>
      <c r="Q214" s="36">
        <f ca="1">IFERROR(VLOOKUP($A214,Lookup2014,56,FALSE),0)</f>
        <v>-259.59000000000003</v>
      </c>
      <c r="R214" s="34">
        <f t="shared" ca="1" si="123"/>
        <v>-225.82000000000002</v>
      </c>
      <c r="S214" s="35">
        <f t="shared" ca="1" si="124"/>
        <v>-11.299999999999999</v>
      </c>
      <c r="T214" s="35">
        <f t="shared" ca="1" si="125"/>
        <v>-36.39</v>
      </c>
      <c r="U214" s="36">
        <f t="shared" ca="1" si="126"/>
        <v>-273.51000000000005</v>
      </c>
    </row>
    <row r="215" spans="1:21" outlineLevel="1" x14ac:dyDescent="0.25">
      <c r="C215" s="2" t="s">
        <v>727</v>
      </c>
      <c r="F215" s="34">
        <f t="shared" ref="F215:U215" ca="1" si="135">SUBTOTAL(9,F214:F214)</f>
        <v>0</v>
      </c>
      <c r="G215" s="35">
        <f t="shared" ca="1" si="135"/>
        <v>0</v>
      </c>
      <c r="H215" s="35">
        <f t="shared" ca="1" si="135"/>
        <v>0</v>
      </c>
      <c r="I215" s="36">
        <f t="shared" ca="1" si="135"/>
        <v>0</v>
      </c>
      <c r="J215" s="34">
        <f t="shared" ca="1" si="135"/>
        <v>-11.559999999999995</v>
      </c>
      <c r="K215" s="35">
        <f t="shared" ca="1" si="135"/>
        <v>-0.58000000000000007</v>
      </c>
      <c r="L215" s="35">
        <f t="shared" ca="1" si="135"/>
        <v>-1.78</v>
      </c>
      <c r="M215" s="36">
        <f t="shared" ca="1" si="135"/>
        <v>-13.919999999999995</v>
      </c>
      <c r="N215" s="34">
        <f t="shared" ca="1" si="135"/>
        <v>-214.26000000000002</v>
      </c>
      <c r="O215" s="35">
        <f t="shared" ca="1" si="135"/>
        <v>-10.719999999999999</v>
      </c>
      <c r="P215" s="35">
        <f t="shared" ca="1" si="135"/>
        <v>-34.61</v>
      </c>
      <c r="Q215" s="36">
        <f t="shared" ca="1" si="135"/>
        <v>-259.59000000000003</v>
      </c>
      <c r="R215" s="34">
        <f t="shared" ca="1" si="135"/>
        <v>-225.82000000000002</v>
      </c>
      <c r="S215" s="35">
        <f t="shared" ca="1" si="135"/>
        <v>-11.299999999999999</v>
      </c>
      <c r="T215" s="35">
        <f t="shared" ca="1" si="135"/>
        <v>-36.39</v>
      </c>
      <c r="U215" s="36">
        <f t="shared" ca="1" si="135"/>
        <v>-273.51000000000005</v>
      </c>
    </row>
    <row r="216" spans="1:21" outlineLevel="2" x14ac:dyDescent="0.25">
      <c r="A216" t="s">
        <v>429</v>
      </c>
      <c r="B216" t="str">
        <f ca="1">VLOOKUP($A216,IndexLookup,2,FALSE)</f>
        <v>TEC</v>
      </c>
      <c r="C216" t="str">
        <f ca="1">VLOOKUP($B216,ParticipantLookup,2,FALSE)</f>
        <v>TEC Energy Inc.</v>
      </c>
      <c r="D216" t="str">
        <f ca="1">VLOOKUP($A216,IndexLookup,3,FALSE)</f>
        <v>SPCEXP</v>
      </c>
      <c r="E216" t="str">
        <f ca="1">VLOOKUP($D216,FacilityLookup,2,FALSE)</f>
        <v>Alberta-Saskatchewan Intertie - Export</v>
      </c>
      <c r="F216" s="34">
        <f ca="1">IFERROR(VLOOKUP($A216,Lookup2016,53,FALSE),0)</f>
        <v>8.0000000000000182E-2</v>
      </c>
      <c r="G216" s="35">
        <f ca="1">IFERROR(VLOOKUP($A216,Lookup2016,54,FALSE),0)</f>
        <v>0</v>
      </c>
      <c r="H216" s="35">
        <f ca="1">IFERROR(VLOOKUP($A216,Lookup2016,55,FALSE),0)</f>
        <v>0.01</v>
      </c>
      <c r="I216" s="36">
        <f ca="1">IFERROR(VLOOKUP($A216,Lookup2016,56,FALSE),0)</f>
        <v>9.0000000000000177E-2</v>
      </c>
      <c r="J216" s="34">
        <f ca="1">IFERROR(VLOOKUP($A216,Lookup2015,53,FALSE),0)</f>
        <v>0</v>
      </c>
      <c r="K216" s="35">
        <f ca="1">IFERROR(VLOOKUP($A216,Lookup2015,54,FALSE),0)</f>
        <v>0</v>
      </c>
      <c r="L216" s="35">
        <f ca="1">IFERROR(VLOOKUP($A216,Lookup2015,55,FALSE),0)</f>
        <v>0</v>
      </c>
      <c r="M216" s="36">
        <f ca="1">IFERROR(VLOOKUP($A216,Lookup2015,56,FALSE),0)</f>
        <v>0</v>
      </c>
      <c r="N216" s="34">
        <f ca="1">IFERROR(VLOOKUP($A216,Lookup2014,53,FALSE),0)</f>
        <v>0</v>
      </c>
      <c r="O216" s="35">
        <f ca="1">IFERROR(VLOOKUP($A216,Lookup2014,54,FALSE),0)</f>
        <v>0</v>
      </c>
      <c r="P216" s="35">
        <f ca="1">IFERROR(VLOOKUP($A216,Lookup2014,55,FALSE),0)</f>
        <v>0</v>
      </c>
      <c r="Q216" s="36">
        <f ca="1">IFERROR(VLOOKUP($A216,Lookup2014,56,FALSE),0)</f>
        <v>0</v>
      </c>
      <c r="R216" s="34">
        <f t="shared" ca="1" si="123"/>
        <v>8.0000000000000182E-2</v>
      </c>
      <c r="S216" s="35">
        <f t="shared" ca="1" si="124"/>
        <v>0</v>
      </c>
      <c r="T216" s="35">
        <f t="shared" ca="1" si="125"/>
        <v>0.01</v>
      </c>
      <c r="U216" s="36">
        <f t="shared" ca="1" si="126"/>
        <v>9.0000000000000177E-2</v>
      </c>
    </row>
    <row r="217" spans="1:21" outlineLevel="1" x14ac:dyDescent="0.25">
      <c r="C217" s="2" t="s">
        <v>728</v>
      </c>
      <c r="F217" s="34">
        <f t="shared" ref="F217:U217" ca="1" si="136">SUBTOTAL(9,F216:F216)</f>
        <v>8.0000000000000182E-2</v>
      </c>
      <c r="G217" s="35">
        <f t="shared" ca="1" si="136"/>
        <v>0</v>
      </c>
      <c r="H217" s="35">
        <f t="shared" ca="1" si="136"/>
        <v>0.01</v>
      </c>
      <c r="I217" s="36">
        <f t="shared" ca="1" si="136"/>
        <v>9.0000000000000177E-2</v>
      </c>
      <c r="J217" s="34">
        <f t="shared" ca="1" si="136"/>
        <v>0</v>
      </c>
      <c r="K217" s="35">
        <f t="shared" ca="1" si="136"/>
        <v>0</v>
      </c>
      <c r="L217" s="35">
        <f t="shared" ca="1" si="136"/>
        <v>0</v>
      </c>
      <c r="M217" s="36">
        <f t="shared" ca="1" si="136"/>
        <v>0</v>
      </c>
      <c r="N217" s="34">
        <f t="shared" ca="1" si="136"/>
        <v>0</v>
      </c>
      <c r="O217" s="35">
        <f t="shared" ca="1" si="136"/>
        <v>0</v>
      </c>
      <c r="P217" s="35">
        <f t="shared" ca="1" si="136"/>
        <v>0</v>
      </c>
      <c r="Q217" s="36">
        <f t="shared" ca="1" si="136"/>
        <v>0</v>
      </c>
      <c r="R217" s="34">
        <f t="shared" ca="1" si="136"/>
        <v>8.0000000000000182E-2</v>
      </c>
      <c r="S217" s="35">
        <f t="shared" ca="1" si="136"/>
        <v>0</v>
      </c>
      <c r="T217" s="35">
        <f t="shared" ca="1" si="136"/>
        <v>0.01</v>
      </c>
      <c r="U217" s="36">
        <f t="shared" ca="1" si="136"/>
        <v>9.0000000000000177E-2</v>
      </c>
    </row>
    <row r="218" spans="1:21" outlineLevel="2" x14ac:dyDescent="0.25">
      <c r="A218" t="s">
        <v>463</v>
      </c>
      <c r="B218" t="str">
        <f ca="1">VLOOKUP($A218,IndexLookup,2,FALSE)</f>
        <v>TPCI</v>
      </c>
      <c r="C218" t="str">
        <f ca="1">VLOOKUP($B218,ParticipantLookup,2,FALSE)</f>
        <v>Tenaska Power Canada</v>
      </c>
      <c r="D218" t="str">
        <f ca="1">VLOOKUP($A218,IndexLookup,3,FALSE)</f>
        <v>120SIMP</v>
      </c>
      <c r="E218" t="str">
        <f ca="1">VLOOKUP($D218,FacilityLookup,2,FALSE)</f>
        <v>Alberta-Montana Intertie - Import</v>
      </c>
      <c r="F218" s="34">
        <f ca="1">IFERROR(VLOOKUP($A218,Lookup2016,53,FALSE),0)</f>
        <v>0</v>
      </c>
      <c r="G218" s="35">
        <f ca="1">IFERROR(VLOOKUP($A218,Lookup2016,54,FALSE),0)</f>
        <v>0</v>
      </c>
      <c r="H218" s="35">
        <f ca="1">IFERROR(VLOOKUP($A218,Lookup2016,55,FALSE),0)</f>
        <v>0</v>
      </c>
      <c r="I218" s="36">
        <f ca="1">IFERROR(VLOOKUP($A218,Lookup2016,56,FALSE),0)</f>
        <v>0</v>
      </c>
      <c r="J218" s="34">
        <f ca="1">IFERROR(VLOOKUP($A218,Lookup2015,53,FALSE),0)</f>
        <v>0</v>
      </c>
      <c r="K218" s="35">
        <f ca="1">IFERROR(VLOOKUP($A218,Lookup2015,54,FALSE),0)</f>
        <v>0</v>
      </c>
      <c r="L218" s="35">
        <f ca="1">IFERROR(VLOOKUP($A218,Lookup2015,55,FALSE),0)</f>
        <v>0</v>
      </c>
      <c r="M218" s="36">
        <f ca="1">IFERROR(VLOOKUP($A218,Lookup2015,56,FALSE),0)</f>
        <v>0</v>
      </c>
      <c r="N218" s="34">
        <f ca="1">IFERROR(VLOOKUP($A218,Lookup2014,53,FALSE),0)</f>
        <v>-58.41</v>
      </c>
      <c r="O218" s="35">
        <f ca="1">IFERROR(VLOOKUP($A218,Lookup2014,54,FALSE),0)</f>
        <v>-2.92</v>
      </c>
      <c r="P218" s="35">
        <f ca="1">IFERROR(VLOOKUP($A218,Lookup2014,55,FALSE),0)</f>
        <v>-9.73</v>
      </c>
      <c r="Q218" s="36">
        <f ca="1">IFERROR(VLOOKUP($A218,Lookup2014,56,FALSE),0)</f>
        <v>-71.059999999999988</v>
      </c>
      <c r="R218" s="34">
        <f t="shared" ca="1" si="123"/>
        <v>-58.41</v>
      </c>
      <c r="S218" s="35">
        <f t="shared" ca="1" si="124"/>
        <v>-2.92</v>
      </c>
      <c r="T218" s="35">
        <f t="shared" ca="1" si="125"/>
        <v>-9.73</v>
      </c>
      <c r="U218" s="36">
        <f t="shared" ca="1" si="126"/>
        <v>-71.059999999999988</v>
      </c>
    </row>
    <row r="219" spans="1:21" outlineLevel="2" x14ac:dyDescent="0.25">
      <c r="A219" t="s">
        <v>430</v>
      </c>
      <c r="B219" t="str">
        <f ca="1">VLOOKUP($A219,IndexLookup,2,FALSE)</f>
        <v>TPCI</v>
      </c>
      <c r="C219" t="str">
        <f ca="1">VLOOKUP($B219,ParticipantLookup,2,FALSE)</f>
        <v>Tenaska Power Canada</v>
      </c>
      <c r="D219" t="str">
        <f ca="1">VLOOKUP($A219,IndexLookup,3,FALSE)</f>
        <v>SPCEXP</v>
      </c>
      <c r="E219" t="str">
        <f ca="1">VLOOKUP($D219,FacilityLookup,2,FALSE)</f>
        <v>Alberta-Saskatchewan Intertie - Export</v>
      </c>
      <c r="F219" s="34">
        <f ca="1">IFERROR(VLOOKUP($A219,Lookup2016,53,FALSE),0)</f>
        <v>14.819999999999997</v>
      </c>
      <c r="G219" s="35">
        <f ca="1">IFERROR(VLOOKUP($A219,Lookup2016,54,FALSE),0)</f>
        <v>0.74</v>
      </c>
      <c r="H219" s="35">
        <f ca="1">IFERROR(VLOOKUP($A219,Lookup2016,55,FALSE),0)</f>
        <v>2</v>
      </c>
      <c r="I219" s="36">
        <f ca="1">IFERROR(VLOOKUP($A219,Lookup2016,56,FALSE),0)</f>
        <v>17.559999999999995</v>
      </c>
      <c r="J219" s="34">
        <f ca="1">IFERROR(VLOOKUP($A219,Lookup2015,53,FALSE),0)</f>
        <v>0</v>
      </c>
      <c r="K219" s="35">
        <f ca="1">IFERROR(VLOOKUP($A219,Lookup2015,54,FALSE),0)</f>
        <v>0</v>
      </c>
      <c r="L219" s="35">
        <f ca="1">IFERROR(VLOOKUP($A219,Lookup2015,55,FALSE),0)</f>
        <v>0</v>
      </c>
      <c r="M219" s="36">
        <f ca="1">IFERROR(VLOOKUP($A219,Lookup2015,56,FALSE),0)</f>
        <v>0</v>
      </c>
      <c r="N219" s="34">
        <f ca="1">IFERROR(VLOOKUP($A219,Lookup2014,53,FALSE),0)</f>
        <v>0</v>
      </c>
      <c r="O219" s="35">
        <f ca="1">IFERROR(VLOOKUP($A219,Lookup2014,54,FALSE),0)</f>
        <v>0</v>
      </c>
      <c r="P219" s="35">
        <f ca="1">IFERROR(VLOOKUP($A219,Lookup2014,55,FALSE),0)</f>
        <v>0</v>
      </c>
      <c r="Q219" s="36">
        <f ca="1">IFERROR(VLOOKUP($A219,Lookup2014,56,FALSE),0)</f>
        <v>0</v>
      </c>
      <c r="R219" s="34">
        <f t="shared" ca="1" si="123"/>
        <v>14.819999999999997</v>
      </c>
      <c r="S219" s="35">
        <f t="shared" ca="1" si="124"/>
        <v>0.74</v>
      </c>
      <c r="T219" s="35">
        <f t="shared" ca="1" si="125"/>
        <v>2</v>
      </c>
      <c r="U219" s="36">
        <f t="shared" ca="1" si="126"/>
        <v>17.559999999999995</v>
      </c>
    </row>
    <row r="220" spans="1:21" outlineLevel="1" x14ac:dyDescent="0.25">
      <c r="C220" s="2" t="s">
        <v>729</v>
      </c>
      <c r="F220" s="34">
        <f t="shared" ref="F220:U220" ca="1" si="137">SUBTOTAL(9,F218:F219)</f>
        <v>14.819999999999997</v>
      </c>
      <c r="G220" s="35">
        <f t="shared" ca="1" si="137"/>
        <v>0.74</v>
      </c>
      <c r="H220" s="35">
        <f t="shared" ca="1" si="137"/>
        <v>2</v>
      </c>
      <c r="I220" s="36">
        <f t="shared" ca="1" si="137"/>
        <v>17.559999999999995</v>
      </c>
      <c r="J220" s="34">
        <f t="shared" ca="1" si="137"/>
        <v>0</v>
      </c>
      <c r="K220" s="35">
        <f t="shared" ca="1" si="137"/>
        <v>0</v>
      </c>
      <c r="L220" s="35">
        <f t="shared" ca="1" si="137"/>
        <v>0</v>
      </c>
      <c r="M220" s="36">
        <f t="shared" ca="1" si="137"/>
        <v>0</v>
      </c>
      <c r="N220" s="34">
        <f t="shared" ca="1" si="137"/>
        <v>-58.41</v>
      </c>
      <c r="O220" s="35">
        <f t="shared" ca="1" si="137"/>
        <v>-2.92</v>
      </c>
      <c r="P220" s="35">
        <f t="shared" ca="1" si="137"/>
        <v>-9.73</v>
      </c>
      <c r="Q220" s="36">
        <f t="shared" ca="1" si="137"/>
        <v>-71.059999999999988</v>
      </c>
      <c r="R220" s="34">
        <f t="shared" ca="1" si="137"/>
        <v>-43.59</v>
      </c>
      <c r="S220" s="35">
        <f t="shared" ca="1" si="137"/>
        <v>-2.1799999999999997</v>
      </c>
      <c r="T220" s="35">
        <f t="shared" ca="1" si="137"/>
        <v>-7.73</v>
      </c>
      <c r="U220" s="36">
        <f t="shared" ca="1" si="137"/>
        <v>-53.499999999999993</v>
      </c>
    </row>
    <row r="221" spans="1:21" outlineLevel="2" x14ac:dyDescent="0.25">
      <c r="A221" t="s">
        <v>360</v>
      </c>
      <c r="B221" t="str">
        <f ca="1">VLOOKUP($A221,IndexLookup,2,FALSE)</f>
        <v>MANH</v>
      </c>
      <c r="C221" t="str">
        <f ca="1">VLOOKUP($B221,ParticipantLookup,2,FALSE)</f>
        <v>The Manitoba Hydro-Electric Board</v>
      </c>
      <c r="D221" t="str">
        <f ca="1">VLOOKUP($A221,IndexLookup,3,FALSE)</f>
        <v>SPCIMP</v>
      </c>
      <c r="E221" t="str">
        <f ca="1">VLOOKUP($D221,FacilityLookup,2,FALSE)</f>
        <v>Alberta-Saskatchewan Intertie - Import</v>
      </c>
      <c r="F221" s="34">
        <f ca="1">IFERROR(VLOOKUP($A221,Lookup2016,53,FALSE),0)</f>
        <v>-665.11000000000013</v>
      </c>
      <c r="G221" s="35">
        <f ca="1">IFERROR(VLOOKUP($A221,Lookup2016,54,FALSE),0)</f>
        <v>-33.25</v>
      </c>
      <c r="H221" s="35">
        <f ca="1">IFERROR(VLOOKUP($A221,Lookup2016,55,FALSE),0)</f>
        <v>-86.64</v>
      </c>
      <c r="I221" s="36">
        <f ca="1">IFERROR(VLOOKUP($A221,Lookup2016,56,FALSE),0)</f>
        <v>-785.00000000000011</v>
      </c>
      <c r="J221" s="34">
        <f ca="1">IFERROR(VLOOKUP($A221,Lookup2015,53,FALSE),0)</f>
        <v>-24079.61</v>
      </c>
      <c r="K221" s="35">
        <f ca="1">IFERROR(VLOOKUP($A221,Lookup2015,54,FALSE),0)</f>
        <v>-1203.9699999999998</v>
      </c>
      <c r="L221" s="35">
        <f ca="1">IFERROR(VLOOKUP($A221,Lookup2015,55,FALSE),0)</f>
        <v>-3529.1300000000006</v>
      </c>
      <c r="M221" s="36">
        <f ca="1">IFERROR(VLOOKUP($A221,Lookup2015,56,FALSE),0)</f>
        <v>-28812.710000000003</v>
      </c>
      <c r="N221" s="34">
        <f ca="1">IFERROR(VLOOKUP($A221,Lookup2014,53,FALSE),0)</f>
        <v>-10409.200000000001</v>
      </c>
      <c r="O221" s="35">
        <f ca="1">IFERROR(VLOOKUP($A221,Lookup2014,54,FALSE),0)</f>
        <v>-520.45000000000005</v>
      </c>
      <c r="P221" s="35">
        <f ca="1">IFERROR(VLOOKUP($A221,Lookup2014,55,FALSE),0)</f>
        <v>-1872.89</v>
      </c>
      <c r="Q221" s="36">
        <f ca="1">IFERROR(VLOOKUP($A221,Lookup2014,56,FALSE),0)</f>
        <v>-12802.539999999999</v>
      </c>
      <c r="R221" s="34">
        <f t="shared" ca="1" si="123"/>
        <v>-35153.919999999998</v>
      </c>
      <c r="S221" s="35">
        <f t="shared" ca="1" si="124"/>
        <v>-1757.6699999999998</v>
      </c>
      <c r="T221" s="35">
        <f t="shared" ca="1" si="125"/>
        <v>-5488.6600000000008</v>
      </c>
      <c r="U221" s="36">
        <f t="shared" ca="1" si="126"/>
        <v>-42400.25</v>
      </c>
    </row>
    <row r="222" spans="1:21" outlineLevel="1" x14ac:dyDescent="0.25">
      <c r="C222" s="2" t="s">
        <v>730</v>
      </c>
      <c r="F222" s="34">
        <f t="shared" ref="F222:U222" ca="1" si="138">SUBTOTAL(9,F221:F221)</f>
        <v>-665.11000000000013</v>
      </c>
      <c r="G222" s="35">
        <f t="shared" ca="1" si="138"/>
        <v>-33.25</v>
      </c>
      <c r="H222" s="35">
        <f t="shared" ca="1" si="138"/>
        <v>-86.64</v>
      </c>
      <c r="I222" s="36">
        <f t="shared" ca="1" si="138"/>
        <v>-785.00000000000011</v>
      </c>
      <c r="J222" s="34">
        <f t="shared" ca="1" si="138"/>
        <v>-24079.61</v>
      </c>
      <c r="K222" s="35">
        <f t="shared" ca="1" si="138"/>
        <v>-1203.9699999999998</v>
      </c>
      <c r="L222" s="35">
        <f t="shared" ca="1" si="138"/>
        <v>-3529.1300000000006</v>
      </c>
      <c r="M222" s="36">
        <f t="shared" ca="1" si="138"/>
        <v>-28812.710000000003</v>
      </c>
      <c r="N222" s="34">
        <f t="shared" ca="1" si="138"/>
        <v>-10409.200000000001</v>
      </c>
      <c r="O222" s="35">
        <f t="shared" ca="1" si="138"/>
        <v>-520.45000000000005</v>
      </c>
      <c r="P222" s="35">
        <f t="shared" ca="1" si="138"/>
        <v>-1872.89</v>
      </c>
      <c r="Q222" s="36">
        <f t="shared" ca="1" si="138"/>
        <v>-12802.539999999999</v>
      </c>
      <c r="R222" s="34">
        <f t="shared" ca="1" si="138"/>
        <v>-35153.919999999998</v>
      </c>
      <c r="S222" s="35">
        <f t="shared" ca="1" si="138"/>
        <v>-1757.6699999999998</v>
      </c>
      <c r="T222" s="35">
        <f t="shared" ca="1" si="138"/>
        <v>-5488.6600000000008</v>
      </c>
      <c r="U222" s="36">
        <f t="shared" ca="1" si="138"/>
        <v>-42400.25</v>
      </c>
    </row>
    <row r="223" spans="1:21" outlineLevel="2" x14ac:dyDescent="0.25">
      <c r="A223" t="s">
        <v>290</v>
      </c>
      <c r="B223" t="str">
        <f t="shared" ref="B223:B231" ca="1" si="139">VLOOKUP($A223,IndexLookup,2,FALSE)</f>
        <v>VQW</v>
      </c>
      <c r="C223" t="str">
        <f t="shared" ref="C223:C231" ca="1" si="140">VLOOKUP($B223,ParticipantLookup,2,FALSE)</f>
        <v>TransAlta Corporation</v>
      </c>
      <c r="D223" t="str">
        <f t="shared" ref="D223:D231" ca="1" si="141">VLOOKUP($A223,IndexLookup,3,FALSE)</f>
        <v>ARD1</v>
      </c>
      <c r="E223" t="str">
        <f t="shared" ref="E223:E231" ca="1" si="142">VLOOKUP($D223,FacilityLookup,2,FALSE)</f>
        <v>Ardenville Wind Facility</v>
      </c>
      <c r="F223" s="34">
        <f t="shared" ref="F223:F231" ca="1" si="143">IFERROR(VLOOKUP($A223,Lookup2016,53,FALSE),0)</f>
        <v>18945.61</v>
      </c>
      <c r="G223" s="35">
        <f t="shared" ref="G223:G231" ca="1" si="144">IFERROR(VLOOKUP($A223,Lookup2016,54,FALSE),0)</f>
        <v>947.27</v>
      </c>
      <c r="H223" s="35">
        <f t="shared" ref="H223:H231" ca="1" si="145">IFERROR(VLOOKUP($A223,Lookup2016,55,FALSE),0)</f>
        <v>2395.0899999999992</v>
      </c>
      <c r="I223" s="36">
        <f t="shared" ref="I223:I231" ca="1" si="146">IFERROR(VLOOKUP($A223,Lookup2016,56,FALSE),0)</f>
        <v>22287.97</v>
      </c>
      <c r="J223" s="34">
        <f t="shared" ref="J223:J231" ca="1" si="147">IFERROR(VLOOKUP($A223,Lookup2015,53,FALSE),0)</f>
        <v>18411.219999999994</v>
      </c>
      <c r="K223" s="35">
        <f t="shared" ref="K223:K231" ca="1" si="148">IFERROR(VLOOKUP($A223,Lookup2015,54,FALSE),0)</f>
        <v>920.55000000000007</v>
      </c>
      <c r="L223" s="35">
        <f t="shared" ref="L223:L231" ca="1" si="149">IFERROR(VLOOKUP($A223,Lookup2015,55,FALSE),0)</f>
        <v>2725.7000000000003</v>
      </c>
      <c r="M223" s="36">
        <f t="shared" ref="M223:M231" ca="1" si="150">IFERROR(VLOOKUP($A223,Lookup2015,56,FALSE),0)</f>
        <v>22057.469999999994</v>
      </c>
      <c r="N223" s="34">
        <f t="shared" ref="N223:N231" ca="1" si="151">IFERROR(VLOOKUP($A223,Lookup2014,53,FALSE),0)</f>
        <v>29985.380000000008</v>
      </c>
      <c r="O223" s="35">
        <f t="shared" ref="O223:O231" ca="1" si="152">IFERROR(VLOOKUP($A223,Lookup2014,54,FALSE),0)</f>
        <v>1499.27</v>
      </c>
      <c r="P223" s="35">
        <f t="shared" ref="P223:P231" ca="1" si="153">IFERROR(VLOOKUP($A223,Lookup2014,55,FALSE),0)</f>
        <v>5381.5399999999991</v>
      </c>
      <c r="Q223" s="36">
        <f t="shared" ref="Q223:Q231" ca="1" si="154">IFERROR(VLOOKUP($A223,Lookup2014,56,FALSE),0)</f>
        <v>36866.19</v>
      </c>
      <c r="R223" s="34">
        <f t="shared" ca="1" si="123"/>
        <v>67342.210000000006</v>
      </c>
      <c r="S223" s="35">
        <f t="shared" ca="1" si="124"/>
        <v>3367.09</v>
      </c>
      <c r="T223" s="35">
        <f t="shared" ca="1" si="125"/>
        <v>10502.329999999998</v>
      </c>
      <c r="U223" s="36">
        <f t="shared" ca="1" si="126"/>
        <v>81211.63</v>
      </c>
    </row>
    <row r="224" spans="1:21" outlineLevel="2" x14ac:dyDescent="0.25">
      <c r="A224" t="s">
        <v>302</v>
      </c>
      <c r="B224" t="str">
        <f t="shared" ca="1" si="139"/>
        <v>VQW</v>
      </c>
      <c r="C224" t="str">
        <f t="shared" ca="1" si="140"/>
        <v>TransAlta Corporation</v>
      </c>
      <c r="D224" t="str">
        <f t="shared" ca="1" si="141"/>
        <v>BTR1</v>
      </c>
      <c r="E224" t="str">
        <f t="shared" ca="1" si="142"/>
        <v>Blue Trail Wind Facility</v>
      </c>
      <c r="F224" s="34">
        <f t="shared" ca="1" si="143"/>
        <v>21277.15</v>
      </c>
      <c r="G224" s="35">
        <f t="shared" ca="1" si="144"/>
        <v>1063.8699999999999</v>
      </c>
      <c r="H224" s="35">
        <f t="shared" ca="1" si="145"/>
        <v>2680.3100000000004</v>
      </c>
      <c r="I224" s="36">
        <f t="shared" ca="1" si="146"/>
        <v>25021.33</v>
      </c>
      <c r="J224" s="34">
        <f t="shared" ca="1" si="147"/>
        <v>25829.37</v>
      </c>
      <c r="K224" s="35">
        <f t="shared" ca="1" si="148"/>
        <v>1291.4599999999998</v>
      </c>
      <c r="L224" s="35">
        <f t="shared" ca="1" si="149"/>
        <v>3828.1500000000005</v>
      </c>
      <c r="M224" s="36">
        <f t="shared" ca="1" si="150"/>
        <v>30948.979999999992</v>
      </c>
      <c r="N224" s="34">
        <f t="shared" ca="1" si="151"/>
        <v>38346.899999999994</v>
      </c>
      <c r="O224" s="35">
        <f t="shared" ca="1" si="152"/>
        <v>1917.35</v>
      </c>
      <c r="P224" s="35">
        <f t="shared" ca="1" si="153"/>
        <v>6833.24</v>
      </c>
      <c r="Q224" s="36">
        <f t="shared" ca="1" si="154"/>
        <v>47097.489999999991</v>
      </c>
      <c r="R224" s="34">
        <f t="shared" ca="1" si="123"/>
        <v>85453.42</v>
      </c>
      <c r="S224" s="35">
        <f t="shared" ca="1" si="124"/>
        <v>4272.68</v>
      </c>
      <c r="T224" s="35">
        <f t="shared" ca="1" si="125"/>
        <v>13341.7</v>
      </c>
      <c r="U224" s="36">
        <f t="shared" ca="1" si="126"/>
        <v>103067.79999999999</v>
      </c>
    </row>
    <row r="225" spans="1:21" outlineLevel="2" x14ac:dyDescent="0.25">
      <c r="A225" t="s">
        <v>308</v>
      </c>
      <c r="B225" t="str">
        <f t="shared" ca="1" si="139"/>
        <v>VQW</v>
      </c>
      <c r="C225" t="str">
        <f t="shared" ca="1" si="140"/>
        <v>TransAlta Corporation</v>
      </c>
      <c r="D225" t="str">
        <f t="shared" ca="1" si="141"/>
        <v>CR1</v>
      </c>
      <c r="E225" t="str">
        <f t="shared" ca="1" si="142"/>
        <v>Castle River #1 Wind Facility</v>
      </c>
      <c r="F225" s="34">
        <f t="shared" ca="1" si="143"/>
        <v>22568.02</v>
      </c>
      <c r="G225" s="35">
        <f t="shared" ca="1" si="144"/>
        <v>1128.4000000000001</v>
      </c>
      <c r="H225" s="35">
        <f t="shared" ca="1" si="145"/>
        <v>2838.8799999999997</v>
      </c>
      <c r="I225" s="36">
        <f t="shared" ca="1" si="146"/>
        <v>26535.299999999996</v>
      </c>
      <c r="J225" s="34">
        <f t="shared" ca="1" si="147"/>
        <v>8954.43</v>
      </c>
      <c r="K225" s="35">
        <f t="shared" ca="1" si="148"/>
        <v>447.73</v>
      </c>
      <c r="L225" s="35">
        <f t="shared" ca="1" si="149"/>
        <v>1332.9099999999999</v>
      </c>
      <c r="M225" s="36">
        <f t="shared" ca="1" si="150"/>
        <v>10735.07</v>
      </c>
      <c r="N225" s="34">
        <f t="shared" ca="1" si="151"/>
        <v>-16908.810000000001</v>
      </c>
      <c r="O225" s="35">
        <f t="shared" ca="1" si="152"/>
        <v>-845.43999999999994</v>
      </c>
      <c r="P225" s="35">
        <f t="shared" ca="1" si="153"/>
        <v>-2893.25</v>
      </c>
      <c r="Q225" s="36">
        <f t="shared" ca="1" si="154"/>
        <v>-20647.5</v>
      </c>
      <c r="R225" s="34">
        <f t="shared" ca="1" si="123"/>
        <v>14613.64</v>
      </c>
      <c r="S225" s="35">
        <f t="shared" ca="1" si="124"/>
        <v>730.69000000000017</v>
      </c>
      <c r="T225" s="35">
        <f t="shared" ca="1" si="125"/>
        <v>1278.5399999999991</v>
      </c>
      <c r="U225" s="36">
        <f t="shared" ca="1" si="126"/>
        <v>16622.869999999995</v>
      </c>
    </row>
    <row r="226" spans="1:21" outlineLevel="2" x14ac:dyDescent="0.25">
      <c r="A226" t="s">
        <v>309</v>
      </c>
      <c r="B226" t="str">
        <f t="shared" ca="1" si="139"/>
        <v>VQW</v>
      </c>
      <c r="C226" t="str">
        <f t="shared" ca="1" si="140"/>
        <v>TransAlta Corporation</v>
      </c>
      <c r="D226" t="str">
        <f t="shared" ca="1" si="141"/>
        <v>CRE3</v>
      </c>
      <c r="E226" t="str">
        <f t="shared" ca="1" si="142"/>
        <v>Cowley Ridge Wind Facility</v>
      </c>
      <c r="F226" s="34">
        <f t="shared" ca="1" si="143"/>
        <v>14815.58</v>
      </c>
      <c r="G226" s="35">
        <f t="shared" ca="1" si="144"/>
        <v>740.79</v>
      </c>
      <c r="H226" s="35">
        <f t="shared" ca="1" si="145"/>
        <v>1856.4199999999998</v>
      </c>
      <c r="I226" s="36">
        <f t="shared" ca="1" si="146"/>
        <v>17412.79</v>
      </c>
      <c r="J226" s="34">
        <f t="shared" ca="1" si="147"/>
        <v>27933.540000000005</v>
      </c>
      <c r="K226" s="35">
        <f t="shared" ca="1" si="148"/>
        <v>1396.6699999999998</v>
      </c>
      <c r="L226" s="35">
        <f t="shared" ca="1" si="149"/>
        <v>4150.32</v>
      </c>
      <c r="M226" s="36">
        <f t="shared" ca="1" si="150"/>
        <v>33480.53</v>
      </c>
      <c r="N226" s="34">
        <f t="shared" ca="1" si="151"/>
        <v>26946.2</v>
      </c>
      <c r="O226" s="35">
        <f t="shared" ca="1" si="152"/>
        <v>1347.32</v>
      </c>
      <c r="P226" s="35">
        <f t="shared" ca="1" si="153"/>
        <v>4748.09</v>
      </c>
      <c r="Q226" s="36">
        <f t="shared" ca="1" si="154"/>
        <v>33041.609999999993</v>
      </c>
      <c r="R226" s="34">
        <f t="shared" ca="1" si="123"/>
        <v>69695.320000000007</v>
      </c>
      <c r="S226" s="35">
        <f t="shared" ca="1" si="124"/>
        <v>3484.7799999999997</v>
      </c>
      <c r="T226" s="35">
        <f t="shared" ca="1" si="125"/>
        <v>10754.83</v>
      </c>
      <c r="U226" s="36">
        <f t="shared" ca="1" si="126"/>
        <v>83934.93</v>
      </c>
    </row>
    <row r="227" spans="1:21" outlineLevel="2" x14ac:dyDescent="0.25">
      <c r="A227" t="s">
        <v>345</v>
      </c>
      <c r="B227" t="str">
        <f t="shared" ca="1" si="139"/>
        <v>TAC3</v>
      </c>
      <c r="C227" t="str">
        <f t="shared" ca="1" si="140"/>
        <v>TransAlta Corporation</v>
      </c>
      <c r="D227" t="str">
        <f t="shared" ca="1" si="141"/>
        <v>GWW1</v>
      </c>
      <c r="E227" t="str">
        <f t="shared" ca="1" si="142"/>
        <v>Soderglen Wind Facility</v>
      </c>
      <c r="F227" s="34">
        <f t="shared" ca="1" si="143"/>
        <v>38848.22</v>
      </c>
      <c r="G227" s="35">
        <f t="shared" ca="1" si="144"/>
        <v>1942.4000000000003</v>
      </c>
      <c r="H227" s="35">
        <f t="shared" ca="1" si="145"/>
        <v>4896.9800000000005</v>
      </c>
      <c r="I227" s="36">
        <f t="shared" ca="1" si="146"/>
        <v>45687.599999999991</v>
      </c>
      <c r="J227" s="34">
        <f t="shared" ca="1" si="147"/>
        <v>9629.4500000000025</v>
      </c>
      <c r="K227" s="35">
        <f t="shared" ca="1" si="148"/>
        <v>481.47999999999996</v>
      </c>
      <c r="L227" s="35">
        <f t="shared" ca="1" si="149"/>
        <v>1397.09</v>
      </c>
      <c r="M227" s="36">
        <f t="shared" ca="1" si="150"/>
        <v>11508.02</v>
      </c>
      <c r="N227" s="34">
        <f t="shared" ca="1" si="151"/>
        <v>0</v>
      </c>
      <c r="O227" s="35">
        <f t="shared" ca="1" si="152"/>
        <v>0</v>
      </c>
      <c r="P227" s="35">
        <f t="shared" ca="1" si="153"/>
        <v>0</v>
      </c>
      <c r="Q227" s="36">
        <f t="shared" ca="1" si="154"/>
        <v>0</v>
      </c>
      <c r="R227" s="34">
        <f t="shared" ca="1" si="123"/>
        <v>48477.670000000006</v>
      </c>
      <c r="S227" s="35">
        <f t="shared" ca="1" si="124"/>
        <v>2423.88</v>
      </c>
      <c r="T227" s="35">
        <f t="shared" ca="1" si="125"/>
        <v>6294.0700000000006</v>
      </c>
      <c r="U227" s="36">
        <f t="shared" ca="1" si="126"/>
        <v>57195.619999999995</v>
      </c>
    </row>
    <row r="228" spans="1:21" outlineLevel="2" x14ac:dyDescent="0.25">
      <c r="A228" t="s">
        <v>349</v>
      </c>
      <c r="B228" t="str">
        <f t="shared" ca="1" si="139"/>
        <v>VQW</v>
      </c>
      <c r="C228" t="str">
        <f t="shared" ca="1" si="140"/>
        <v>TransAlta Corporation</v>
      </c>
      <c r="D228" t="str">
        <f t="shared" ca="1" si="141"/>
        <v>IEW1</v>
      </c>
      <c r="E228" t="str">
        <f t="shared" ca="1" si="142"/>
        <v>Summerview 1 Wind Facility</v>
      </c>
      <c r="F228" s="34">
        <f t="shared" ca="1" si="143"/>
        <v>52608.51</v>
      </c>
      <c r="G228" s="35">
        <f t="shared" ca="1" si="144"/>
        <v>2630.4199999999996</v>
      </c>
      <c r="H228" s="35">
        <f t="shared" ca="1" si="145"/>
        <v>6594.05</v>
      </c>
      <c r="I228" s="36">
        <f t="shared" ca="1" si="146"/>
        <v>61832.979999999989</v>
      </c>
      <c r="J228" s="34">
        <f t="shared" ca="1" si="147"/>
        <v>36508.39</v>
      </c>
      <c r="K228" s="35">
        <f t="shared" ca="1" si="148"/>
        <v>1825.4400000000003</v>
      </c>
      <c r="L228" s="35">
        <f t="shared" ca="1" si="149"/>
        <v>5422.86</v>
      </c>
      <c r="M228" s="36">
        <f t="shared" ca="1" si="150"/>
        <v>43756.69</v>
      </c>
      <c r="N228" s="34">
        <f t="shared" ca="1" si="151"/>
        <v>32488.519999999997</v>
      </c>
      <c r="O228" s="35">
        <f t="shared" ca="1" si="152"/>
        <v>1624.4299999999998</v>
      </c>
      <c r="P228" s="35">
        <f t="shared" ca="1" si="153"/>
        <v>5902.52</v>
      </c>
      <c r="Q228" s="36">
        <f t="shared" ca="1" si="154"/>
        <v>40015.47</v>
      </c>
      <c r="R228" s="34">
        <f t="shared" ca="1" si="123"/>
        <v>121605.41999999998</v>
      </c>
      <c r="S228" s="35">
        <f t="shared" ca="1" si="124"/>
        <v>6080.2899999999991</v>
      </c>
      <c r="T228" s="35">
        <f t="shared" ca="1" si="125"/>
        <v>17919.43</v>
      </c>
      <c r="U228" s="36">
        <f t="shared" ca="1" si="126"/>
        <v>145605.13999999998</v>
      </c>
    </row>
    <row r="229" spans="1:21" outlineLevel="2" x14ac:dyDescent="0.25">
      <c r="A229" t="s">
        <v>350</v>
      </c>
      <c r="B229" t="str">
        <f t="shared" ca="1" si="139"/>
        <v>VQW</v>
      </c>
      <c r="C229" t="str">
        <f t="shared" ca="1" si="140"/>
        <v>TransAlta Corporation</v>
      </c>
      <c r="D229" t="str">
        <f t="shared" ca="1" si="141"/>
        <v>IEW2</v>
      </c>
      <c r="E229" t="str">
        <f t="shared" ca="1" si="142"/>
        <v>Summerview 2 Wind Facility</v>
      </c>
      <c r="F229" s="34">
        <f t="shared" ca="1" si="143"/>
        <v>52383.51</v>
      </c>
      <c r="G229" s="35">
        <f t="shared" ca="1" si="144"/>
        <v>2619.17</v>
      </c>
      <c r="H229" s="35">
        <f t="shared" ca="1" si="145"/>
        <v>6569.79</v>
      </c>
      <c r="I229" s="36">
        <f t="shared" ca="1" si="146"/>
        <v>61572.47</v>
      </c>
      <c r="J229" s="34">
        <f t="shared" ca="1" si="147"/>
        <v>41731.700000000004</v>
      </c>
      <c r="K229" s="35">
        <f t="shared" ca="1" si="148"/>
        <v>2086.5800000000004</v>
      </c>
      <c r="L229" s="35">
        <f t="shared" ca="1" si="149"/>
        <v>6201.46</v>
      </c>
      <c r="M229" s="36">
        <f t="shared" ca="1" si="150"/>
        <v>50019.74</v>
      </c>
      <c r="N229" s="34">
        <f t="shared" ca="1" si="151"/>
        <v>45469.639999999992</v>
      </c>
      <c r="O229" s="35">
        <f t="shared" ca="1" si="152"/>
        <v>2273.5</v>
      </c>
      <c r="P229" s="35">
        <f t="shared" ca="1" si="153"/>
        <v>8153.2899999999991</v>
      </c>
      <c r="Q229" s="36">
        <f t="shared" ca="1" si="154"/>
        <v>55896.429999999993</v>
      </c>
      <c r="R229" s="34">
        <f t="shared" ca="1" si="123"/>
        <v>139584.85</v>
      </c>
      <c r="S229" s="35">
        <f t="shared" ca="1" si="124"/>
        <v>6979.25</v>
      </c>
      <c r="T229" s="35">
        <f t="shared" ca="1" si="125"/>
        <v>20924.54</v>
      </c>
      <c r="U229" s="36">
        <f t="shared" ca="1" si="126"/>
        <v>167488.63999999998</v>
      </c>
    </row>
    <row r="230" spans="1:21" outlineLevel="2" x14ac:dyDescent="0.25">
      <c r="A230" t="s">
        <v>394</v>
      </c>
      <c r="B230" t="str">
        <f t="shared" ca="1" si="139"/>
        <v>TAC4</v>
      </c>
      <c r="C230" t="str">
        <f t="shared" ca="1" si="140"/>
        <v>TransAlta Corporation</v>
      </c>
      <c r="D230" t="str">
        <f t="shared" ca="1" si="141"/>
        <v>SCR4</v>
      </c>
      <c r="E230" t="str">
        <f t="shared" ca="1" si="142"/>
        <v>Wintering Hills Wind Facility</v>
      </c>
      <c r="F230" s="34">
        <f t="shared" ca="1" si="143"/>
        <v>40219.359999999986</v>
      </c>
      <c r="G230" s="35">
        <f t="shared" ca="1" si="144"/>
        <v>2010.9899999999996</v>
      </c>
      <c r="H230" s="35">
        <f t="shared" ca="1" si="145"/>
        <v>5025.7699999999995</v>
      </c>
      <c r="I230" s="36">
        <f t="shared" ca="1" si="146"/>
        <v>47256.12</v>
      </c>
      <c r="J230" s="34">
        <f t="shared" ca="1" si="147"/>
        <v>-33183.120000000003</v>
      </c>
      <c r="K230" s="35">
        <f t="shared" ca="1" si="148"/>
        <v>-1659.1499999999996</v>
      </c>
      <c r="L230" s="35">
        <f t="shared" ca="1" si="149"/>
        <v>-4680.26</v>
      </c>
      <c r="M230" s="36">
        <f t="shared" ca="1" si="150"/>
        <v>-39522.53</v>
      </c>
      <c r="N230" s="34">
        <f t="shared" ca="1" si="151"/>
        <v>0</v>
      </c>
      <c r="O230" s="35">
        <f t="shared" ca="1" si="152"/>
        <v>0</v>
      </c>
      <c r="P230" s="35">
        <f t="shared" ca="1" si="153"/>
        <v>0</v>
      </c>
      <c r="Q230" s="36">
        <f t="shared" ca="1" si="154"/>
        <v>0</v>
      </c>
      <c r="R230" s="34">
        <f t="shared" ca="1" si="123"/>
        <v>7036.2399999999834</v>
      </c>
      <c r="S230" s="35">
        <f t="shared" ca="1" si="124"/>
        <v>351.83999999999992</v>
      </c>
      <c r="T230" s="35">
        <f t="shared" ca="1" si="125"/>
        <v>345.50999999999931</v>
      </c>
      <c r="U230" s="36">
        <f t="shared" ca="1" si="126"/>
        <v>7733.5900000000038</v>
      </c>
    </row>
    <row r="231" spans="1:21" outlineLevel="2" x14ac:dyDescent="0.25">
      <c r="A231" t="s">
        <v>422</v>
      </c>
      <c r="B231" t="str">
        <f t="shared" ca="1" si="139"/>
        <v>TAC2</v>
      </c>
      <c r="C231" t="str">
        <f t="shared" ca="1" si="140"/>
        <v>TransAlta Corporation</v>
      </c>
      <c r="D231" t="str">
        <f t="shared" ca="1" si="141"/>
        <v>TAY1</v>
      </c>
      <c r="E231" t="str">
        <f t="shared" ca="1" si="142"/>
        <v>Taylor Hydro Facility</v>
      </c>
      <c r="F231" s="34">
        <f t="shared" ca="1" si="143"/>
        <v>-14381.629999999997</v>
      </c>
      <c r="G231" s="35">
        <f t="shared" ca="1" si="144"/>
        <v>-719.09</v>
      </c>
      <c r="H231" s="35">
        <f t="shared" ca="1" si="145"/>
        <v>-1789.28</v>
      </c>
      <c r="I231" s="36">
        <f t="shared" ca="1" si="146"/>
        <v>-16890</v>
      </c>
      <c r="J231" s="34">
        <f t="shared" ca="1" si="147"/>
        <v>-75102.990000000005</v>
      </c>
      <c r="K231" s="35">
        <f t="shared" ca="1" si="148"/>
        <v>-3755.15</v>
      </c>
      <c r="L231" s="35">
        <f t="shared" ca="1" si="149"/>
        <v>-11084.59</v>
      </c>
      <c r="M231" s="36">
        <f t="shared" ca="1" si="150"/>
        <v>-89942.73000000001</v>
      </c>
      <c r="N231" s="34">
        <f t="shared" ca="1" si="151"/>
        <v>-68000.39</v>
      </c>
      <c r="O231" s="35">
        <f t="shared" ca="1" si="152"/>
        <v>-3400.0200000000004</v>
      </c>
      <c r="P231" s="35">
        <f t="shared" ca="1" si="153"/>
        <v>-11751.779999999999</v>
      </c>
      <c r="Q231" s="36">
        <f t="shared" ca="1" si="154"/>
        <v>-83152.19</v>
      </c>
      <c r="R231" s="34">
        <f t="shared" ca="1" si="123"/>
        <v>-157485.01</v>
      </c>
      <c r="S231" s="35">
        <f t="shared" ca="1" si="124"/>
        <v>-7874.26</v>
      </c>
      <c r="T231" s="35">
        <f t="shared" ca="1" si="125"/>
        <v>-24625.65</v>
      </c>
      <c r="U231" s="36">
        <f t="shared" ca="1" si="126"/>
        <v>-189984.92</v>
      </c>
    </row>
    <row r="232" spans="1:21" outlineLevel="1" x14ac:dyDescent="0.25">
      <c r="C232" s="2" t="s">
        <v>731</v>
      </c>
      <c r="F232" s="34">
        <f t="shared" ref="F232:U232" ca="1" si="155">SUBTOTAL(9,F223:F231)</f>
        <v>247284.33</v>
      </c>
      <c r="G232" s="35">
        <f t="shared" ca="1" si="155"/>
        <v>12364.22</v>
      </c>
      <c r="H232" s="35">
        <f t="shared" ca="1" si="155"/>
        <v>31068.010000000002</v>
      </c>
      <c r="I232" s="36">
        <f t="shared" ca="1" si="155"/>
        <v>290716.56</v>
      </c>
      <c r="J232" s="34">
        <f t="shared" ca="1" si="155"/>
        <v>60711.990000000005</v>
      </c>
      <c r="K232" s="35">
        <f t="shared" ca="1" si="155"/>
        <v>3035.61</v>
      </c>
      <c r="L232" s="35">
        <f t="shared" ca="1" si="155"/>
        <v>9293.6399999999958</v>
      </c>
      <c r="M232" s="36">
        <f t="shared" ca="1" si="155"/>
        <v>73041.239999999991</v>
      </c>
      <c r="N232" s="34">
        <f t="shared" ca="1" si="155"/>
        <v>88327.439999999988</v>
      </c>
      <c r="O232" s="35">
        <f t="shared" ca="1" si="155"/>
        <v>4416.41</v>
      </c>
      <c r="P232" s="35">
        <f t="shared" ca="1" si="155"/>
        <v>16373.650000000001</v>
      </c>
      <c r="Q232" s="36">
        <f t="shared" ca="1" si="155"/>
        <v>109117.49999999997</v>
      </c>
      <c r="R232" s="34">
        <f t="shared" ca="1" si="155"/>
        <v>396323.76</v>
      </c>
      <c r="S232" s="35">
        <f t="shared" ca="1" si="155"/>
        <v>19816.240000000005</v>
      </c>
      <c r="T232" s="35">
        <f t="shared" ca="1" si="155"/>
        <v>56735.299999999996</v>
      </c>
      <c r="U232" s="36">
        <f t="shared" ca="1" si="155"/>
        <v>472875.29999999993</v>
      </c>
    </row>
    <row r="233" spans="1:21" outlineLevel="2" x14ac:dyDescent="0.25">
      <c r="A233" t="s">
        <v>427</v>
      </c>
      <c r="B233" t="str">
        <f ca="1">VLOOKUP($A233,IndexLookup,2,FALSE)</f>
        <v>TEN</v>
      </c>
      <c r="C233" t="str">
        <f ca="1">VLOOKUP($B233,ParticipantLookup,2,FALSE)</f>
        <v>TransAlta Energy Marketing Corp.</v>
      </c>
      <c r="D233" t="str">
        <f ca="1">VLOOKUP($A233,IndexLookup,3,FALSE)</f>
        <v>120SIMP</v>
      </c>
      <c r="E233" t="str">
        <f ca="1">VLOOKUP($D233,FacilityLookup,2,FALSE)</f>
        <v>Alberta-Montana Intertie - Import</v>
      </c>
      <c r="F233" s="34">
        <f ca="1">IFERROR(VLOOKUP($A233,Lookup2016,53,FALSE),0)</f>
        <v>5.8000000000000007</v>
      </c>
      <c r="G233" s="35">
        <f ca="1">IFERROR(VLOOKUP($A233,Lookup2016,54,FALSE),0)</f>
        <v>0.28999999999999998</v>
      </c>
      <c r="H233" s="35">
        <f ca="1">IFERROR(VLOOKUP($A233,Lookup2016,55,FALSE),0)</f>
        <v>0.74</v>
      </c>
      <c r="I233" s="36">
        <f ca="1">IFERROR(VLOOKUP($A233,Lookup2016,56,FALSE),0)</f>
        <v>6.830000000000001</v>
      </c>
      <c r="J233" s="34">
        <f ca="1">IFERROR(VLOOKUP($A233,Lookup2015,53,FALSE),0)</f>
        <v>-4.3799999999999963</v>
      </c>
      <c r="K233" s="35">
        <f ca="1">IFERROR(VLOOKUP($A233,Lookup2015,54,FALSE),0)</f>
        <v>-0.22</v>
      </c>
      <c r="L233" s="35">
        <f ca="1">IFERROR(VLOOKUP($A233,Lookup2015,55,FALSE),0)</f>
        <v>-0.68</v>
      </c>
      <c r="M233" s="36">
        <f ca="1">IFERROR(VLOOKUP($A233,Lookup2015,56,FALSE),0)</f>
        <v>-5.2799999999999958</v>
      </c>
      <c r="N233" s="34">
        <f ca="1">IFERROR(VLOOKUP($A233,Lookup2014,53,FALSE),0)</f>
        <v>-849.11999999999989</v>
      </c>
      <c r="O233" s="35">
        <f ca="1">IFERROR(VLOOKUP($A233,Lookup2014,54,FALSE),0)</f>
        <v>-42.459999999999994</v>
      </c>
      <c r="P233" s="35">
        <f ca="1">IFERROR(VLOOKUP($A233,Lookup2014,55,FALSE),0)</f>
        <v>-157.45000000000002</v>
      </c>
      <c r="Q233" s="36">
        <f ca="1">IFERROR(VLOOKUP($A233,Lookup2014,56,FALSE),0)</f>
        <v>-1049.0299999999997</v>
      </c>
      <c r="R233" s="34">
        <f t="shared" ca="1" si="123"/>
        <v>-847.69999999999993</v>
      </c>
      <c r="S233" s="35">
        <f t="shared" ca="1" si="124"/>
        <v>-42.389999999999993</v>
      </c>
      <c r="T233" s="35">
        <f t="shared" ca="1" si="125"/>
        <v>-157.39000000000001</v>
      </c>
      <c r="U233" s="36">
        <f t="shared" ca="1" si="126"/>
        <v>-1047.4799999999998</v>
      </c>
    </row>
    <row r="234" spans="1:21" outlineLevel="2" x14ac:dyDescent="0.25">
      <c r="A234" t="s">
        <v>426</v>
      </c>
      <c r="B234" t="str">
        <f ca="1">VLOOKUP($A234,IndexLookup,2,FALSE)</f>
        <v>TEN</v>
      </c>
      <c r="C234" t="str">
        <f ca="1">VLOOKUP($B234,ParticipantLookup,2,FALSE)</f>
        <v>TransAlta Energy Marketing Corp.</v>
      </c>
      <c r="D234" t="str">
        <f ca="1">VLOOKUP($A234,IndexLookup,3,FALSE)</f>
        <v>BCHEXP</v>
      </c>
      <c r="E234" t="str">
        <f ca="1">VLOOKUP($D234,FacilityLookup,2,FALSE)</f>
        <v>Alberta-BC Intertie - Export</v>
      </c>
      <c r="F234" s="34">
        <f ca="1">IFERROR(VLOOKUP($A234,Lookup2016,53,FALSE),0)</f>
        <v>128.63999999999999</v>
      </c>
      <c r="G234" s="35">
        <f ca="1">IFERROR(VLOOKUP($A234,Lookup2016,54,FALSE),0)</f>
        <v>6.43</v>
      </c>
      <c r="H234" s="35">
        <f ca="1">IFERROR(VLOOKUP($A234,Lookup2016,55,FALSE),0)</f>
        <v>17.13</v>
      </c>
      <c r="I234" s="36">
        <f ca="1">IFERROR(VLOOKUP($A234,Lookup2016,56,FALSE),0)</f>
        <v>152.19999999999999</v>
      </c>
      <c r="J234" s="34">
        <f ca="1">IFERROR(VLOOKUP($A234,Lookup2015,53,FALSE),0)</f>
        <v>223.02000000000004</v>
      </c>
      <c r="K234" s="35">
        <f ca="1">IFERROR(VLOOKUP($A234,Lookup2015,54,FALSE),0)</f>
        <v>11.14</v>
      </c>
      <c r="L234" s="35">
        <f ca="1">IFERROR(VLOOKUP($A234,Lookup2015,55,FALSE),0)</f>
        <v>31.790000000000003</v>
      </c>
      <c r="M234" s="36">
        <f ca="1">IFERROR(VLOOKUP($A234,Lookup2015,56,FALSE),0)</f>
        <v>265.95000000000005</v>
      </c>
      <c r="N234" s="34">
        <f ca="1">IFERROR(VLOOKUP($A234,Lookup2014,53,FALSE),0)</f>
        <v>0.4199999999999946</v>
      </c>
      <c r="O234" s="35">
        <f ca="1">IFERROR(VLOOKUP($A234,Lookup2014,54,FALSE),0)</f>
        <v>2.000000000000024E-2</v>
      </c>
      <c r="P234" s="35">
        <f ca="1">IFERROR(VLOOKUP($A234,Lookup2014,55,FALSE),0)</f>
        <v>0.65000000000000036</v>
      </c>
      <c r="Q234" s="36">
        <f ca="1">IFERROR(VLOOKUP($A234,Lookup2014,56,FALSE),0)</f>
        <v>1.0899999999999963</v>
      </c>
      <c r="R234" s="34">
        <f t="shared" ca="1" si="123"/>
        <v>352.08000000000004</v>
      </c>
      <c r="S234" s="35">
        <f t="shared" ca="1" si="124"/>
        <v>17.59</v>
      </c>
      <c r="T234" s="35">
        <f t="shared" ca="1" si="125"/>
        <v>49.57</v>
      </c>
      <c r="U234" s="36">
        <f t="shared" ca="1" si="126"/>
        <v>419.24</v>
      </c>
    </row>
    <row r="235" spans="1:21" outlineLevel="2" x14ac:dyDescent="0.25">
      <c r="A235" t="s">
        <v>425</v>
      </c>
      <c r="B235" t="str">
        <f ca="1">VLOOKUP($A235,IndexLookup,2,FALSE)</f>
        <v>TEN</v>
      </c>
      <c r="C235" t="str">
        <f ca="1">VLOOKUP($B235,ParticipantLookup,2,FALSE)</f>
        <v>TransAlta Energy Marketing Corp.</v>
      </c>
      <c r="D235" t="str">
        <f ca="1">VLOOKUP($A235,IndexLookup,3,FALSE)</f>
        <v>BCHIMP</v>
      </c>
      <c r="E235" t="str">
        <f ca="1">VLOOKUP($D235,FacilityLookup,2,FALSE)</f>
        <v>Alberta-BC Intertie - Import</v>
      </c>
      <c r="F235" s="34">
        <f ca="1">IFERROR(VLOOKUP($A235,Lookup2016,53,FALSE),0)</f>
        <v>12078.78</v>
      </c>
      <c r="G235" s="35">
        <f ca="1">IFERROR(VLOOKUP($A235,Lookup2016,54,FALSE),0)</f>
        <v>603.94999999999993</v>
      </c>
      <c r="H235" s="35">
        <f ca="1">IFERROR(VLOOKUP($A235,Lookup2016,55,FALSE),0)</f>
        <v>1492.1100000000001</v>
      </c>
      <c r="I235" s="36">
        <f ca="1">IFERROR(VLOOKUP($A235,Lookup2016,56,FALSE),0)</f>
        <v>14174.840000000004</v>
      </c>
      <c r="J235" s="34">
        <f ca="1">IFERROR(VLOOKUP($A235,Lookup2015,53,FALSE),0)</f>
        <v>-31235.69</v>
      </c>
      <c r="K235" s="35">
        <f ca="1">IFERROR(VLOOKUP($A235,Lookup2015,54,FALSE),0)</f>
        <v>-1561.7799999999997</v>
      </c>
      <c r="L235" s="35">
        <f ca="1">IFERROR(VLOOKUP($A235,Lookup2015,55,FALSE),0)</f>
        <v>-4561.95</v>
      </c>
      <c r="M235" s="36">
        <f ca="1">IFERROR(VLOOKUP($A235,Lookup2015,56,FALSE),0)</f>
        <v>-37359.42</v>
      </c>
      <c r="N235" s="34">
        <f ca="1">IFERROR(VLOOKUP($A235,Lookup2014,53,FALSE),0)</f>
        <v>-20148.900000000001</v>
      </c>
      <c r="O235" s="35">
        <f ca="1">IFERROR(VLOOKUP($A235,Lookup2014,54,FALSE),0)</f>
        <v>-1007.4399999999999</v>
      </c>
      <c r="P235" s="35">
        <f ca="1">IFERROR(VLOOKUP($A235,Lookup2014,55,FALSE),0)</f>
        <v>-3420.2999999999997</v>
      </c>
      <c r="Q235" s="36">
        <f ca="1">IFERROR(VLOOKUP($A235,Lookup2014,56,FALSE),0)</f>
        <v>-24576.640000000003</v>
      </c>
      <c r="R235" s="34">
        <f t="shared" ca="1" si="123"/>
        <v>-39305.81</v>
      </c>
      <c r="S235" s="35">
        <f t="shared" ca="1" si="124"/>
        <v>-1965.2699999999998</v>
      </c>
      <c r="T235" s="35">
        <f t="shared" ca="1" si="125"/>
        <v>-6490.1399999999994</v>
      </c>
      <c r="U235" s="36">
        <f t="shared" ca="1" si="126"/>
        <v>-47761.22</v>
      </c>
    </row>
    <row r="236" spans="1:21" outlineLevel="2" x14ac:dyDescent="0.25">
      <c r="A236" t="s">
        <v>453</v>
      </c>
      <c r="B236" t="str">
        <f ca="1">VLOOKUP($A236,IndexLookup,2,FALSE)</f>
        <v>TEN</v>
      </c>
      <c r="C236" t="str">
        <f ca="1">VLOOKUP($B236,ParticipantLookup,2,FALSE)</f>
        <v>TransAlta Energy Marketing Corp.</v>
      </c>
      <c r="D236" t="str">
        <f ca="1">VLOOKUP($A236,IndexLookup,3,FALSE)</f>
        <v>SPCIMP</v>
      </c>
      <c r="E236" t="str">
        <f ca="1">VLOOKUP($D236,FacilityLookup,2,FALSE)</f>
        <v>Alberta-Saskatchewan Intertie - Import</v>
      </c>
      <c r="F236" s="34">
        <f ca="1">IFERROR(VLOOKUP($A236,Lookup2016,53,FALSE),0)</f>
        <v>0</v>
      </c>
      <c r="G236" s="35">
        <f ca="1">IFERROR(VLOOKUP($A236,Lookup2016,54,FALSE),0)</f>
        <v>0</v>
      </c>
      <c r="H236" s="35">
        <f ca="1">IFERROR(VLOOKUP($A236,Lookup2016,55,FALSE),0)</f>
        <v>0</v>
      </c>
      <c r="I236" s="36">
        <f ca="1">IFERROR(VLOOKUP($A236,Lookup2016,56,FALSE),0)</f>
        <v>0</v>
      </c>
      <c r="J236" s="34">
        <f ca="1">IFERROR(VLOOKUP($A236,Lookup2015,53,FALSE),0)</f>
        <v>-16.850000000000001</v>
      </c>
      <c r="K236" s="35">
        <f ca="1">IFERROR(VLOOKUP($A236,Lookup2015,54,FALSE),0)</f>
        <v>-0.84</v>
      </c>
      <c r="L236" s="35">
        <f ca="1">IFERROR(VLOOKUP($A236,Lookup2015,55,FALSE),0)</f>
        <v>-2.5</v>
      </c>
      <c r="M236" s="36">
        <f ca="1">IFERROR(VLOOKUP($A236,Lookup2015,56,FALSE),0)</f>
        <v>-20.190000000000001</v>
      </c>
      <c r="N236" s="34">
        <f ca="1">IFERROR(VLOOKUP($A236,Lookup2014,53,FALSE),0)</f>
        <v>0</v>
      </c>
      <c r="O236" s="35">
        <f ca="1">IFERROR(VLOOKUP($A236,Lookup2014,54,FALSE),0)</f>
        <v>0</v>
      </c>
      <c r="P236" s="35">
        <f ca="1">IFERROR(VLOOKUP($A236,Lookup2014,55,FALSE),0)</f>
        <v>0</v>
      </c>
      <c r="Q236" s="36">
        <f ca="1">IFERROR(VLOOKUP($A236,Lookup2014,56,FALSE),0)</f>
        <v>0</v>
      </c>
      <c r="R236" s="34">
        <f t="shared" ca="1" si="123"/>
        <v>-16.850000000000001</v>
      </c>
      <c r="S236" s="35">
        <f t="shared" ca="1" si="124"/>
        <v>-0.84</v>
      </c>
      <c r="T236" s="35">
        <f t="shared" ca="1" si="125"/>
        <v>-2.5</v>
      </c>
      <c r="U236" s="36">
        <f t="shared" ca="1" si="126"/>
        <v>-20.190000000000001</v>
      </c>
    </row>
    <row r="237" spans="1:21" outlineLevel="1" x14ac:dyDescent="0.25">
      <c r="C237" s="2" t="s">
        <v>732</v>
      </c>
      <c r="F237" s="34">
        <f t="shared" ref="F237:U237" ca="1" si="156">SUBTOTAL(9,F233:F236)</f>
        <v>12213.220000000001</v>
      </c>
      <c r="G237" s="35">
        <f t="shared" ca="1" si="156"/>
        <v>610.66999999999996</v>
      </c>
      <c r="H237" s="35">
        <f t="shared" ca="1" si="156"/>
        <v>1509.98</v>
      </c>
      <c r="I237" s="36">
        <f t="shared" ca="1" si="156"/>
        <v>14333.870000000004</v>
      </c>
      <c r="J237" s="34">
        <f t="shared" ca="1" si="156"/>
        <v>-31033.899999999998</v>
      </c>
      <c r="K237" s="35">
        <f t="shared" ca="1" si="156"/>
        <v>-1551.6999999999996</v>
      </c>
      <c r="L237" s="35">
        <f t="shared" ca="1" si="156"/>
        <v>-4533.34</v>
      </c>
      <c r="M237" s="36">
        <f t="shared" ca="1" si="156"/>
        <v>-37118.94</v>
      </c>
      <c r="N237" s="34">
        <f t="shared" ca="1" si="156"/>
        <v>-20997.600000000002</v>
      </c>
      <c r="O237" s="35">
        <f t="shared" ca="1" si="156"/>
        <v>-1049.8799999999999</v>
      </c>
      <c r="P237" s="35">
        <f t="shared" ca="1" si="156"/>
        <v>-3577.1</v>
      </c>
      <c r="Q237" s="36">
        <f t="shared" ca="1" si="156"/>
        <v>-25624.58</v>
      </c>
      <c r="R237" s="34">
        <f t="shared" ca="1" si="156"/>
        <v>-39818.28</v>
      </c>
      <c r="S237" s="35">
        <f t="shared" ca="1" si="156"/>
        <v>-1990.9099999999996</v>
      </c>
      <c r="T237" s="35">
        <f t="shared" ca="1" si="156"/>
        <v>-6600.4599999999991</v>
      </c>
      <c r="U237" s="36">
        <f t="shared" ca="1" si="156"/>
        <v>-48409.65</v>
      </c>
    </row>
    <row r="238" spans="1:21" outlineLevel="2" x14ac:dyDescent="0.25">
      <c r="A238" t="s">
        <v>291</v>
      </c>
      <c r="B238" t="str">
        <f t="shared" ref="B238:B251" ca="1" si="157">VLOOKUP($A238,IndexLookup,2,FALSE)</f>
        <v>TAU</v>
      </c>
      <c r="C238" t="str">
        <f t="shared" ref="C238:C251" ca="1" si="158">VLOOKUP($B238,ParticipantLookup,2,FALSE)</f>
        <v>TransAlta Generation Partnership</v>
      </c>
      <c r="D238" t="str">
        <f t="shared" ref="D238:D251" ca="1" si="159">VLOOKUP($A238,IndexLookup,3,FALSE)</f>
        <v>BAR</v>
      </c>
      <c r="E238" t="str">
        <f t="shared" ref="E238:E251" ca="1" si="160">VLOOKUP($D238,FacilityLookup,2,FALSE)</f>
        <v>Barrier Hydro Facility</v>
      </c>
      <c r="F238" s="34">
        <f t="shared" ref="F238:F251" ca="1" si="161">IFERROR(VLOOKUP($A238,Lookup2016,53,FALSE),0)</f>
        <v>-19134.88</v>
      </c>
      <c r="G238" s="35">
        <f t="shared" ref="G238:G251" ca="1" si="162">IFERROR(VLOOKUP($A238,Lookup2016,54,FALSE),0)</f>
        <v>-956.7399999999999</v>
      </c>
      <c r="H238" s="35">
        <f t="shared" ref="H238:H251" ca="1" si="163">IFERROR(VLOOKUP($A238,Lookup2016,55,FALSE),0)</f>
        <v>-2415.63</v>
      </c>
      <c r="I238" s="36">
        <f t="shared" ref="I238:I251" ca="1" si="164">IFERROR(VLOOKUP($A238,Lookup2016,56,FALSE),0)</f>
        <v>-22507.25</v>
      </c>
      <c r="J238" s="34">
        <f t="shared" ref="J238:J251" ca="1" si="165">IFERROR(VLOOKUP($A238,Lookup2015,53,FALSE),0)</f>
        <v>-74038.319999999992</v>
      </c>
      <c r="K238" s="35">
        <f t="shared" ref="K238:K251" ca="1" si="166">IFERROR(VLOOKUP($A238,Lookup2015,54,FALSE),0)</f>
        <v>-3701.9300000000003</v>
      </c>
      <c r="L238" s="35">
        <f t="shared" ref="L238:L251" ca="1" si="167">IFERROR(VLOOKUP($A238,Lookup2015,55,FALSE),0)</f>
        <v>-11003.83</v>
      </c>
      <c r="M238" s="36">
        <f t="shared" ref="M238:M251" ca="1" si="168">IFERROR(VLOOKUP($A238,Lookup2015,56,FALSE),0)</f>
        <v>-88744.079999999987</v>
      </c>
      <c r="N238" s="34">
        <f t="shared" ref="N238:N251" ca="1" si="169">IFERROR(VLOOKUP($A238,Lookup2014,53,FALSE),0)</f>
        <v>-52568.299999999996</v>
      </c>
      <c r="O238" s="35">
        <f t="shared" ref="O238:O251" ca="1" si="170">IFERROR(VLOOKUP($A238,Lookup2014,54,FALSE),0)</f>
        <v>-2628.42</v>
      </c>
      <c r="P238" s="35">
        <f t="shared" ref="P238:P251" ca="1" si="171">IFERROR(VLOOKUP($A238,Lookup2014,55,FALSE),0)</f>
        <v>-8991</v>
      </c>
      <c r="Q238" s="36">
        <f t="shared" ref="Q238:Q251" ca="1" si="172">IFERROR(VLOOKUP($A238,Lookup2014,56,FALSE),0)</f>
        <v>-64187.719999999987</v>
      </c>
      <c r="R238" s="34">
        <f t="shared" ca="1" si="123"/>
        <v>-145741.5</v>
      </c>
      <c r="S238" s="35">
        <f t="shared" ca="1" si="124"/>
        <v>-7287.09</v>
      </c>
      <c r="T238" s="35">
        <f t="shared" ca="1" si="125"/>
        <v>-22410.46</v>
      </c>
      <c r="U238" s="36">
        <f t="shared" ca="1" si="126"/>
        <v>-175439.05</v>
      </c>
    </row>
    <row r="239" spans="1:21" outlineLevel="2" x14ac:dyDescent="0.25">
      <c r="A239" t="s">
        <v>294</v>
      </c>
      <c r="B239" t="str">
        <f t="shared" ca="1" si="157"/>
        <v>TAU</v>
      </c>
      <c r="C239" t="str">
        <f t="shared" ca="1" si="158"/>
        <v>TransAlta Generation Partnership</v>
      </c>
      <c r="D239" t="str">
        <f t="shared" ca="1" si="159"/>
        <v>BIG</v>
      </c>
      <c r="E239" t="str">
        <f t="shared" ca="1" si="160"/>
        <v>Bighorn Hydro Facility</v>
      </c>
      <c r="F239" s="34">
        <f t="shared" ca="1" si="161"/>
        <v>-215040.43000000002</v>
      </c>
      <c r="G239" s="35">
        <f t="shared" ca="1" si="162"/>
        <v>-10752.02</v>
      </c>
      <c r="H239" s="35">
        <f t="shared" ca="1" si="163"/>
        <v>-26732.99</v>
      </c>
      <c r="I239" s="36">
        <f t="shared" ca="1" si="164"/>
        <v>-252525.43999999997</v>
      </c>
      <c r="J239" s="34">
        <f t="shared" ca="1" si="165"/>
        <v>-571951.91</v>
      </c>
      <c r="K239" s="35">
        <f t="shared" ca="1" si="166"/>
        <v>-28597.59</v>
      </c>
      <c r="L239" s="35">
        <f t="shared" ca="1" si="167"/>
        <v>-84757.199999999983</v>
      </c>
      <c r="M239" s="36">
        <f t="shared" ca="1" si="168"/>
        <v>-685306.70000000007</v>
      </c>
      <c r="N239" s="34">
        <f t="shared" ca="1" si="169"/>
        <v>-1244774.82</v>
      </c>
      <c r="O239" s="35">
        <f t="shared" ca="1" si="170"/>
        <v>-62238.740000000005</v>
      </c>
      <c r="P239" s="35">
        <f t="shared" ca="1" si="171"/>
        <v>-216272.26</v>
      </c>
      <c r="Q239" s="36">
        <f t="shared" ca="1" si="172"/>
        <v>-1523285.8200000003</v>
      </c>
      <c r="R239" s="34">
        <f t="shared" ca="1" si="123"/>
        <v>-2031767.1600000001</v>
      </c>
      <c r="S239" s="35">
        <f t="shared" ca="1" si="124"/>
        <v>-101588.35</v>
      </c>
      <c r="T239" s="35">
        <f t="shared" ca="1" si="125"/>
        <v>-327762.45</v>
      </c>
      <c r="U239" s="36">
        <f t="shared" ca="1" si="126"/>
        <v>-2461117.9600000004</v>
      </c>
    </row>
    <row r="240" spans="1:21" outlineLevel="2" x14ac:dyDescent="0.25">
      <c r="A240" t="s">
        <v>295</v>
      </c>
      <c r="B240" t="str">
        <f t="shared" ca="1" si="157"/>
        <v>TAU</v>
      </c>
      <c r="C240" t="str">
        <f t="shared" ca="1" si="158"/>
        <v>TransAlta Generation Partnership</v>
      </c>
      <c r="D240" t="str">
        <f t="shared" ca="1" si="159"/>
        <v>BPW</v>
      </c>
      <c r="E240" t="str">
        <f t="shared" ca="1" si="160"/>
        <v>Bearspaw Hydro Facility</v>
      </c>
      <c r="F240" s="34">
        <f t="shared" ca="1" si="161"/>
        <v>-21379.720000000005</v>
      </c>
      <c r="G240" s="35">
        <f t="shared" ca="1" si="162"/>
        <v>-1068.9999999999998</v>
      </c>
      <c r="H240" s="35">
        <f t="shared" ca="1" si="163"/>
        <v>-2655.44</v>
      </c>
      <c r="I240" s="36">
        <f t="shared" ca="1" si="164"/>
        <v>-25104.16</v>
      </c>
      <c r="J240" s="34">
        <f t="shared" ca="1" si="165"/>
        <v>-85605.56</v>
      </c>
      <c r="K240" s="35">
        <f t="shared" ca="1" si="166"/>
        <v>-4280.3</v>
      </c>
      <c r="L240" s="35">
        <f t="shared" ca="1" si="167"/>
        <v>-12731.99</v>
      </c>
      <c r="M240" s="36">
        <f t="shared" ca="1" si="168"/>
        <v>-102617.84999999998</v>
      </c>
      <c r="N240" s="34">
        <f t="shared" ca="1" si="169"/>
        <v>-160655.44000000003</v>
      </c>
      <c r="O240" s="35">
        <f t="shared" ca="1" si="170"/>
        <v>-8032.7699999999995</v>
      </c>
      <c r="P240" s="35">
        <f t="shared" ca="1" si="171"/>
        <v>-27997.86</v>
      </c>
      <c r="Q240" s="36">
        <f t="shared" ca="1" si="172"/>
        <v>-196686.07</v>
      </c>
      <c r="R240" s="34">
        <f t="shared" ca="1" si="123"/>
        <v>-267640.72000000003</v>
      </c>
      <c r="S240" s="35">
        <f t="shared" ca="1" si="124"/>
        <v>-13382.07</v>
      </c>
      <c r="T240" s="35">
        <f t="shared" ca="1" si="125"/>
        <v>-43385.29</v>
      </c>
      <c r="U240" s="36">
        <f t="shared" ca="1" si="126"/>
        <v>-324408.07999999996</v>
      </c>
    </row>
    <row r="241" spans="1:21" outlineLevel="2" x14ac:dyDescent="0.25">
      <c r="A241" t="s">
        <v>300</v>
      </c>
      <c r="B241" t="str">
        <f t="shared" ca="1" si="157"/>
        <v>TAU</v>
      </c>
      <c r="C241" t="str">
        <f t="shared" ca="1" si="158"/>
        <v>TransAlta Generation Partnership</v>
      </c>
      <c r="D241" t="str">
        <f t="shared" ca="1" si="159"/>
        <v>BRA</v>
      </c>
      <c r="E241" t="str">
        <f t="shared" ca="1" si="160"/>
        <v>Brazeau Hydro Facility</v>
      </c>
      <c r="F241" s="34">
        <f t="shared" ca="1" si="161"/>
        <v>-18537.899999999994</v>
      </c>
      <c r="G241" s="35">
        <f t="shared" ca="1" si="162"/>
        <v>-926.9</v>
      </c>
      <c r="H241" s="35">
        <f t="shared" ca="1" si="163"/>
        <v>-2254.31</v>
      </c>
      <c r="I241" s="36">
        <f t="shared" ca="1" si="164"/>
        <v>-21719.109999999993</v>
      </c>
      <c r="J241" s="34">
        <f t="shared" ca="1" si="165"/>
        <v>-68327.66</v>
      </c>
      <c r="K241" s="35">
        <f t="shared" ca="1" si="166"/>
        <v>-3416.3899999999994</v>
      </c>
      <c r="L241" s="35">
        <f t="shared" ca="1" si="167"/>
        <v>-10183.010000000002</v>
      </c>
      <c r="M241" s="36">
        <f t="shared" ca="1" si="168"/>
        <v>-81927.06</v>
      </c>
      <c r="N241" s="34">
        <f t="shared" ca="1" si="169"/>
        <v>-219151.47</v>
      </c>
      <c r="O241" s="35">
        <f t="shared" ca="1" si="170"/>
        <v>-10957.579999999998</v>
      </c>
      <c r="P241" s="35">
        <f t="shared" ca="1" si="171"/>
        <v>-38068.499999999993</v>
      </c>
      <c r="Q241" s="36">
        <f t="shared" ca="1" si="172"/>
        <v>-268177.55000000005</v>
      </c>
      <c r="R241" s="34">
        <f t="shared" ca="1" si="123"/>
        <v>-306017.03000000003</v>
      </c>
      <c r="S241" s="35">
        <f t="shared" ca="1" si="124"/>
        <v>-15300.869999999997</v>
      </c>
      <c r="T241" s="35">
        <f t="shared" ca="1" si="125"/>
        <v>-50505.819999999992</v>
      </c>
      <c r="U241" s="36">
        <f t="shared" ca="1" si="126"/>
        <v>-371823.72000000003</v>
      </c>
    </row>
    <row r="242" spans="1:21" outlineLevel="2" x14ac:dyDescent="0.25">
      <c r="A242" t="s">
        <v>303</v>
      </c>
      <c r="B242" t="str">
        <f t="shared" ca="1" si="157"/>
        <v>TAU</v>
      </c>
      <c r="C242" t="str">
        <f t="shared" ca="1" si="158"/>
        <v>TransAlta Generation Partnership</v>
      </c>
      <c r="D242" t="str">
        <f t="shared" ca="1" si="159"/>
        <v>CAS</v>
      </c>
      <c r="E242" t="str">
        <f t="shared" ca="1" si="160"/>
        <v>Cascade Hydro Facility</v>
      </c>
      <c r="F242" s="34">
        <f t="shared" ca="1" si="161"/>
        <v>-7836.6799999999994</v>
      </c>
      <c r="G242" s="35">
        <f t="shared" ca="1" si="162"/>
        <v>-391.84</v>
      </c>
      <c r="H242" s="35">
        <f t="shared" ca="1" si="163"/>
        <v>-983.97</v>
      </c>
      <c r="I242" s="36">
        <f t="shared" ca="1" si="164"/>
        <v>-9212.4900000000016</v>
      </c>
      <c r="J242" s="34">
        <f t="shared" ca="1" si="165"/>
        <v>-45155.880000000005</v>
      </c>
      <c r="K242" s="35">
        <f t="shared" ca="1" si="166"/>
        <v>-2257.7800000000002</v>
      </c>
      <c r="L242" s="35">
        <f t="shared" ca="1" si="167"/>
        <v>-6906.3600000000006</v>
      </c>
      <c r="M242" s="36">
        <f t="shared" ca="1" si="168"/>
        <v>-54320.02</v>
      </c>
      <c r="N242" s="34">
        <f t="shared" ca="1" si="169"/>
        <v>-154958.07</v>
      </c>
      <c r="O242" s="35">
        <f t="shared" ca="1" si="170"/>
        <v>-7747.91</v>
      </c>
      <c r="P242" s="35">
        <f t="shared" ca="1" si="171"/>
        <v>-27625.519999999993</v>
      </c>
      <c r="Q242" s="36">
        <f t="shared" ca="1" si="172"/>
        <v>-190331.50000000003</v>
      </c>
      <c r="R242" s="34">
        <f t="shared" ca="1" si="123"/>
        <v>-207950.63</v>
      </c>
      <c r="S242" s="35">
        <f t="shared" ca="1" si="124"/>
        <v>-10397.530000000001</v>
      </c>
      <c r="T242" s="35">
        <f t="shared" ca="1" si="125"/>
        <v>-35515.849999999991</v>
      </c>
      <c r="U242" s="36">
        <f t="shared" ca="1" si="126"/>
        <v>-253864.01</v>
      </c>
    </row>
    <row r="243" spans="1:21" outlineLevel="2" x14ac:dyDescent="0.25">
      <c r="A243" t="s">
        <v>340</v>
      </c>
      <c r="B243" t="str">
        <f t="shared" ca="1" si="157"/>
        <v>TAU</v>
      </c>
      <c r="C243" t="str">
        <f t="shared" ca="1" si="158"/>
        <v>TransAlta Generation Partnership</v>
      </c>
      <c r="D243" t="str">
        <f t="shared" ca="1" si="159"/>
        <v>GHO</v>
      </c>
      <c r="E243" t="str">
        <f t="shared" ca="1" si="160"/>
        <v>Ghost Hydro Facility</v>
      </c>
      <c r="F243" s="34">
        <f t="shared" ca="1" si="161"/>
        <v>-49857.85</v>
      </c>
      <c r="G243" s="35">
        <f t="shared" ca="1" si="162"/>
        <v>-2492.88</v>
      </c>
      <c r="H243" s="35">
        <f t="shared" ca="1" si="163"/>
        <v>-6192.27</v>
      </c>
      <c r="I243" s="36">
        <f t="shared" ca="1" si="164"/>
        <v>-58543</v>
      </c>
      <c r="J243" s="34">
        <f t="shared" ca="1" si="165"/>
        <v>-225552.93000000002</v>
      </c>
      <c r="K243" s="35">
        <f t="shared" ca="1" si="166"/>
        <v>-11277.639999999998</v>
      </c>
      <c r="L243" s="35">
        <f t="shared" ca="1" si="167"/>
        <v>-33625.909999999996</v>
      </c>
      <c r="M243" s="36">
        <f t="shared" ca="1" si="168"/>
        <v>-270456.48</v>
      </c>
      <c r="N243" s="34">
        <f t="shared" ca="1" si="169"/>
        <v>-539522.02999999991</v>
      </c>
      <c r="O243" s="35">
        <f t="shared" ca="1" si="170"/>
        <v>-26976.090000000004</v>
      </c>
      <c r="P243" s="35">
        <f t="shared" ca="1" si="171"/>
        <v>-93998.56</v>
      </c>
      <c r="Q243" s="36">
        <f t="shared" ca="1" si="172"/>
        <v>-660496.68000000005</v>
      </c>
      <c r="R243" s="34">
        <f t="shared" ca="1" si="123"/>
        <v>-814932.80999999994</v>
      </c>
      <c r="S243" s="35">
        <f t="shared" ca="1" si="124"/>
        <v>-40746.61</v>
      </c>
      <c r="T243" s="35">
        <f t="shared" ca="1" si="125"/>
        <v>-133816.74</v>
      </c>
      <c r="U243" s="36">
        <f t="shared" ca="1" si="126"/>
        <v>-989496.16</v>
      </c>
    </row>
    <row r="244" spans="1:21" outlineLevel="2" x14ac:dyDescent="0.25">
      <c r="A244" t="s">
        <v>348</v>
      </c>
      <c r="B244" t="str">
        <f t="shared" ca="1" si="157"/>
        <v>TAU</v>
      </c>
      <c r="C244" t="str">
        <f t="shared" ca="1" si="158"/>
        <v>TransAlta Generation Partnership</v>
      </c>
      <c r="D244" t="str">
        <f t="shared" ca="1" si="159"/>
        <v>HSH</v>
      </c>
      <c r="E244" t="str">
        <f t="shared" ca="1" si="160"/>
        <v>Horseshoe Hydro Facility</v>
      </c>
      <c r="F244" s="34">
        <f t="shared" ca="1" si="161"/>
        <v>-26863.410000000003</v>
      </c>
      <c r="G244" s="35">
        <f t="shared" ca="1" si="162"/>
        <v>-1343.1799999999998</v>
      </c>
      <c r="H244" s="35">
        <f t="shared" ca="1" si="163"/>
        <v>-3338.12</v>
      </c>
      <c r="I244" s="36">
        <f t="shared" ca="1" si="164"/>
        <v>-31544.71</v>
      </c>
      <c r="J244" s="34">
        <f t="shared" ca="1" si="165"/>
        <v>-121353.09000000001</v>
      </c>
      <c r="K244" s="35">
        <f t="shared" ca="1" si="166"/>
        <v>-6067.64</v>
      </c>
      <c r="L244" s="35">
        <f t="shared" ca="1" si="167"/>
        <v>-18052.739999999998</v>
      </c>
      <c r="M244" s="36">
        <f t="shared" ca="1" si="168"/>
        <v>-145473.47000000003</v>
      </c>
      <c r="N244" s="34">
        <f t="shared" ca="1" si="169"/>
        <v>-176921.68</v>
      </c>
      <c r="O244" s="35">
        <f t="shared" ca="1" si="170"/>
        <v>-8846.0800000000017</v>
      </c>
      <c r="P244" s="35">
        <f t="shared" ca="1" si="171"/>
        <v>-30981.480000000003</v>
      </c>
      <c r="Q244" s="36">
        <f t="shared" ca="1" si="172"/>
        <v>-216749.23999999996</v>
      </c>
      <c r="R244" s="34">
        <f t="shared" ca="1" si="123"/>
        <v>-325138.18</v>
      </c>
      <c r="S244" s="35">
        <f t="shared" ca="1" si="124"/>
        <v>-16256.900000000001</v>
      </c>
      <c r="T244" s="35">
        <f t="shared" ca="1" si="125"/>
        <v>-52372.34</v>
      </c>
      <c r="U244" s="36">
        <f t="shared" ca="1" si="126"/>
        <v>-393767.42</v>
      </c>
    </row>
    <row r="245" spans="1:21" outlineLevel="2" x14ac:dyDescent="0.25">
      <c r="A245" t="s">
        <v>351</v>
      </c>
      <c r="B245" t="str">
        <f t="shared" ca="1" si="157"/>
        <v>TAU</v>
      </c>
      <c r="C245" t="str">
        <f t="shared" ca="1" si="158"/>
        <v>TransAlta Generation Partnership</v>
      </c>
      <c r="D245" t="str">
        <f t="shared" ca="1" si="159"/>
        <v>INT</v>
      </c>
      <c r="E245" t="str">
        <f t="shared" ca="1" si="160"/>
        <v>Interlakes Hydro Facility</v>
      </c>
      <c r="F245" s="34">
        <f t="shared" ca="1" si="161"/>
        <v>-1541.5000000000002</v>
      </c>
      <c r="G245" s="35">
        <f t="shared" ca="1" si="162"/>
        <v>-77.08</v>
      </c>
      <c r="H245" s="35">
        <f t="shared" ca="1" si="163"/>
        <v>-192.85999999999999</v>
      </c>
      <c r="I245" s="36">
        <f t="shared" ca="1" si="164"/>
        <v>-1811.4400000000003</v>
      </c>
      <c r="J245" s="34">
        <f t="shared" ca="1" si="165"/>
        <v>-6825.98</v>
      </c>
      <c r="K245" s="35">
        <f t="shared" ca="1" si="166"/>
        <v>-341.29</v>
      </c>
      <c r="L245" s="35">
        <f t="shared" ca="1" si="167"/>
        <v>-1012.19</v>
      </c>
      <c r="M245" s="36">
        <f t="shared" ca="1" si="168"/>
        <v>-8179.4599999999973</v>
      </c>
      <c r="N245" s="34">
        <f t="shared" ca="1" si="169"/>
        <v>-9606.4800000000032</v>
      </c>
      <c r="O245" s="35">
        <f t="shared" ca="1" si="170"/>
        <v>-480.31</v>
      </c>
      <c r="P245" s="35">
        <f t="shared" ca="1" si="171"/>
        <v>-1674.1299999999997</v>
      </c>
      <c r="Q245" s="36">
        <f t="shared" ca="1" si="172"/>
        <v>-11760.92</v>
      </c>
      <c r="R245" s="34">
        <f t="shared" ca="1" si="123"/>
        <v>-17973.960000000003</v>
      </c>
      <c r="S245" s="35">
        <f t="shared" ca="1" si="124"/>
        <v>-898.68000000000006</v>
      </c>
      <c r="T245" s="35">
        <f t="shared" ca="1" si="125"/>
        <v>-2879.1799999999994</v>
      </c>
      <c r="U245" s="36">
        <f t="shared" ca="1" si="126"/>
        <v>-21751.82</v>
      </c>
    </row>
    <row r="246" spans="1:21" outlineLevel="2" x14ac:dyDescent="0.25">
      <c r="A246" t="s">
        <v>355</v>
      </c>
      <c r="B246" t="str">
        <f t="shared" ca="1" si="157"/>
        <v>TAU</v>
      </c>
      <c r="C246" t="str">
        <f t="shared" ca="1" si="158"/>
        <v>TransAlta Generation Partnership</v>
      </c>
      <c r="D246" t="str">
        <f t="shared" ca="1" si="159"/>
        <v>KAN</v>
      </c>
      <c r="E246" t="str">
        <f t="shared" ca="1" si="160"/>
        <v>Kananaskis Hydro Facility</v>
      </c>
      <c r="F246" s="34">
        <f t="shared" ca="1" si="161"/>
        <v>-26964.65</v>
      </c>
      <c r="G246" s="35">
        <f t="shared" ca="1" si="162"/>
        <v>-1348.24</v>
      </c>
      <c r="H246" s="35">
        <f t="shared" ca="1" si="163"/>
        <v>-3350.67</v>
      </c>
      <c r="I246" s="36">
        <f t="shared" ca="1" si="164"/>
        <v>-31663.559999999998</v>
      </c>
      <c r="J246" s="34">
        <f t="shared" ca="1" si="165"/>
        <v>-110736.23999999999</v>
      </c>
      <c r="K246" s="35">
        <f t="shared" ca="1" si="166"/>
        <v>-5536.8099999999995</v>
      </c>
      <c r="L246" s="35">
        <f t="shared" ca="1" si="167"/>
        <v>-16421.899999999998</v>
      </c>
      <c r="M246" s="36">
        <f t="shared" ca="1" si="168"/>
        <v>-132694.95000000001</v>
      </c>
      <c r="N246" s="34">
        <f t="shared" ca="1" si="169"/>
        <v>-231299.72</v>
      </c>
      <c r="O246" s="35">
        <f t="shared" ca="1" si="170"/>
        <v>-11565.000000000002</v>
      </c>
      <c r="P246" s="35">
        <f t="shared" ca="1" si="171"/>
        <v>-40344.419999999991</v>
      </c>
      <c r="Q246" s="36">
        <f t="shared" ca="1" si="172"/>
        <v>-283209.14</v>
      </c>
      <c r="R246" s="34">
        <f t="shared" ca="1" si="123"/>
        <v>-369000.61</v>
      </c>
      <c r="S246" s="35">
        <f t="shared" ca="1" si="124"/>
        <v>-18450.050000000003</v>
      </c>
      <c r="T246" s="35">
        <f t="shared" ca="1" si="125"/>
        <v>-60116.989999999991</v>
      </c>
      <c r="U246" s="36">
        <f t="shared" ca="1" si="126"/>
        <v>-447567.65</v>
      </c>
    </row>
    <row r="247" spans="1:21" outlineLevel="2" x14ac:dyDescent="0.25">
      <c r="A247" t="s">
        <v>358</v>
      </c>
      <c r="B247" t="str">
        <f t="shared" ca="1" si="157"/>
        <v>TAKH</v>
      </c>
      <c r="C247" t="str">
        <f t="shared" ca="1" si="158"/>
        <v>TransAlta Generation Partnership</v>
      </c>
      <c r="D247" t="str">
        <f t="shared" ca="1" si="159"/>
        <v>KH3</v>
      </c>
      <c r="E247" t="str">
        <f t="shared" ca="1" si="160"/>
        <v>Keephills #3</v>
      </c>
      <c r="F247" s="34">
        <f t="shared" ca="1" si="161"/>
        <v>150661.41000000003</v>
      </c>
      <c r="G247" s="35">
        <f t="shared" ca="1" si="162"/>
        <v>7533.079999999999</v>
      </c>
      <c r="H247" s="35">
        <f t="shared" ca="1" si="163"/>
        <v>18931.159999999996</v>
      </c>
      <c r="I247" s="36">
        <f t="shared" ca="1" si="164"/>
        <v>177125.65000000005</v>
      </c>
      <c r="J247" s="34">
        <f t="shared" ca="1" si="165"/>
        <v>2090111.3800000001</v>
      </c>
      <c r="K247" s="35">
        <f t="shared" ca="1" si="166"/>
        <v>104505.56999999999</v>
      </c>
      <c r="L247" s="35">
        <f t="shared" ca="1" si="167"/>
        <v>311437.74999999994</v>
      </c>
      <c r="M247" s="36">
        <f t="shared" ca="1" si="168"/>
        <v>2506054.7000000002</v>
      </c>
      <c r="N247" s="34">
        <f t="shared" ca="1" si="169"/>
        <v>2131131.52</v>
      </c>
      <c r="O247" s="35">
        <f t="shared" ca="1" si="170"/>
        <v>106556.57999999999</v>
      </c>
      <c r="P247" s="35">
        <f t="shared" ca="1" si="171"/>
        <v>376346.08999999997</v>
      </c>
      <c r="Q247" s="36">
        <f t="shared" ca="1" si="172"/>
        <v>2614034.19</v>
      </c>
      <c r="R247" s="34">
        <f t="shared" ca="1" si="123"/>
        <v>4371904.3100000005</v>
      </c>
      <c r="S247" s="35">
        <f t="shared" ca="1" si="124"/>
        <v>218595.22999999998</v>
      </c>
      <c r="T247" s="35">
        <f t="shared" ca="1" si="125"/>
        <v>706714.99999999988</v>
      </c>
      <c r="U247" s="36">
        <f t="shared" ca="1" si="126"/>
        <v>5297214.54</v>
      </c>
    </row>
    <row r="248" spans="1:21" outlineLevel="2" x14ac:dyDescent="0.25">
      <c r="A248" t="s">
        <v>380</v>
      </c>
      <c r="B248" t="str">
        <f t="shared" ca="1" si="157"/>
        <v>TAU</v>
      </c>
      <c r="C248" t="str">
        <f t="shared" ca="1" si="158"/>
        <v>TransAlta Generation Partnership</v>
      </c>
      <c r="D248" t="str">
        <f t="shared" ca="1" si="159"/>
        <v>POC</v>
      </c>
      <c r="E248" t="str">
        <f t="shared" ca="1" si="160"/>
        <v>Pocaterra Hydro Facility</v>
      </c>
      <c r="F248" s="34">
        <f t="shared" ca="1" si="161"/>
        <v>-4758.6399999999994</v>
      </c>
      <c r="G248" s="35">
        <f t="shared" ca="1" si="162"/>
        <v>-237.92999999999998</v>
      </c>
      <c r="H248" s="35">
        <f t="shared" ca="1" si="163"/>
        <v>-598.47</v>
      </c>
      <c r="I248" s="36">
        <f t="shared" ca="1" si="164"/>
        <v>-5595.0400000000009</v>
      </c>
      <c r="J248" s="34">
        <f t="shared" ca="1" si="165"/>
        <v>-26936.490000000009</v>
      </c>
      <c r="K248" s="35">
        <f t="shared" ca="1" si="166"/>
        <v>-1346.8200000000002</v>
      </c>
      <c r="L248" s="35">
        <f t="shared" ca="1" si="167"/>
        <v>-3986.2200000000003</v>
      </c>
      <c r="M248" s="36">
        <f t="shared" ca="1" si="168"/>
        <v>-32269.53</v>
      </c>
      <c r="N248" s="34">
        <f t="shared" ca="1" si="169"/>
        <v>-57629.689999999995</v>
      </c>
      <c r="O248" s="35">
        <f t="shared" ca="1" si="170"/>
        <v>-2881.48</v>
      </c>
      <c r="P248" s="35">
        <f t="shared" ca="1" si="171"/>
        <v>-10099.52</v>
      </c>
      <c r="Q248" s="36">
        <f t="shared" ca="1" si="172"/>
        <v>-70610.69</v>
      </c>
      <c r="R248" s="34">
        <f t="shared" ca="1" si="123"/>
        <v>-89324.82</v>
      </c>
      <c r="S248" s="35">
        <f t="shared" ca="1" si="124"/>
        <v>-4466.2300000000005</v>
      </c>
      <c r="T248" s="35">
        <f t="shared" ca="1" si="125"/>
        <v>-14684.210000000001</v>
      </c>
      <c r="U248" s="36">
        <f t="shared" ca="1" si="126"/>
        <v>-108475.26000000001</v>
      </c>
    </row>
    <row r="249" spans="1:21" outlineLevel="2" x14ac:dyDescent="0.25">
      <c r="A249" t="s">
        <v>388</v>
      </c>
      <c r="B249" t="str">
        <f t="shared" ca="1" si="157"/>
        <v>TAU</v>
      </c>
      <c r="C249" t="str">
        <f t="shared" ca="1" si="158"/>
        <v>TransAlta Generation Partnership</v>
      </c>
      <c r="D249" t="str">
        <f t="shared" ca="1" si="159"/>
        <v>RUN</v>
      </c>
      <c r="E249" t="str">
        <f t="shared" ca="1" si="160"/>
        <v>Rundle Hydro Facility</v>
      </c>
      <c r="F249" s="34">
        <f t="shared" ca="1" si="161"/>
        <v>-30460.87</v>
      </c>
      <c r="G249" s="35">
        <f t="shared" ca="1" si="162"/>
        <v>-1523.03</v>
      </c>
      <c r="H249" s="35">
        <f t="shared" ca="1" si="163"/>
        <v>-3800.13</v>
      </c>
      <c r="I249" s="36">
        <f t="shared" ca="1" si="164"/>
        <v>-35784.030000000006</v>
      </c>
      <c r="J249" s="34">
        <f t="shared" ca="1" si="165"/>
        <v>-102269.06</v>
      </c>
      <c r="K249" s="35">
        <f t="shared" ca="1" si="166"/>
        <v>-5113.4500000000007</v>
      </c>
      <c r="L249" s="35">
        <f t="shared" ca="1" si="167"/>
        <v>-15323.169999999998</v>
      </c>
      <c r="M249" s="36">
        <f t="shared" ca="1" si="168"/>
        <v>-122705.68000000001</v>
      </c>
      <c r="N249" s="34">
        <f t="shared" ca="1" si="169"/>
        <v>-216605.73</v>
      </c>
      <c r="O249" s="35">
        <f t="shared" ca="1" si="170"/>
        <v>-10830.29</v>
      </c>
      <c r="P249" s="35">
        <f t="shared" ca="1" si="171"/>
        <v>-38140.36</v>
      </c>
      <c r="Q249" s="36">
        <f t="shared" ca="1" si="172"/>
        <v>-265576.38</v>
      </c>
      <c r="R249" s="34">
        <f t="shared" ca="1" si="123"/>
        <v>-349335.66000000003</v>
      </c>
      <c r="S249" s="35">
        <f t="shared" ca="1" si="124"/>
        <v>-17466.77</v>
      </c>
      <c r="T249" s="35">
        <f t="shared" ca="1" si="125"/>
        <v>-57263.66</v>
      </c>
      <c r="U249" s="36">
        <f t="shared" ca="1" si="126"/>
        <v>-424066.09</v>
      </c>
    </row>
    <row r="250" spans="1:21" outlineLevel="2" x14ac:dyDescent="0.25">
      <c r="A250" t="s">
        <v>417</v>
      </c>
      <c r="B250" t="str">
        <f t="shared" ca="1" si="157"/>
        <v>TAU</v>
      </c>
      <c r="C250" t="str">
        <f t="shared" ca="1" si="158"/>
        <v>TransAlta Generation Partnership</v>
      </c>
      <c r="D250" t="str">
        <f t="shared" ca="1" si="159"/>
        <v>SPR</v>
      </c>
      <c r="E250" t="str">
        <f t="shared" ca="1" si="160"/>
        <v>Spray Hydro Facility</v>
      </c>
      <c r="F250" s="34">
        <f t="shared" ca="1" si="161"/>
        <v>-77733.379999999976</v>
      </c>
      <c r="G250" s="35">
        <f t="shared" ca="1" si="162"/>
        <v>-3886.66</v>
      </c>
      <c r="H250" s="35">
        <f t="shared" ca="1" si="163"/>
        <v>-9674.3799999999992</v>
      </c>
      <c r="I250" s="36">
        <f t="shared" ca="1" si="164"/>
        <v>-91294.419999999984</v>
      </c>
      <c r="J250" s="34">
        <f t="shared" ca="1" si="165"/>
        <v>-308254.81999999995</v>
      </c>
      <c r="K250" s="35">
        <f t="shared" ca="1" si="166"/>
        <v>-15412.73</v>
      </c>
      <c r="L250" s="35">
        <f t="shared" ca="1" si="167"/>
        <v>-46144.630000000005</v>
      </c>
      <c r="M250" s="36">
        <f t="shared" ca="1" si="168"/>
        <v>-369812.17999999993</v>
      </c>
      <c r="N250" s="34">
        <f t="shared" ca="1" si="169"/>
        <v>-773484.6599999998</v>
      </c>
      <c r="O250" s="35">
        <f t="shared" ca="1" si="170"/>
        <v>-38674.240000000005</v>
      </c>
      <c r="P250" s="35">
        <f t="shared" ca="1" si="171"/>
        <v>-136482.79</v>
      </c>
      <c r="Q250" s="36">
        <f t="shared" ca="1" si="172"/>
        <v>-948641.69</v>
      </c>
      <c r="R250" s="34">
        <f t="shared" ca="1" si="123"/>
        <v>-1159472.8599999999</v>
      </c>
      <c r="S250" s="35">
        <f t="shared" ca="1" si="124"/>
        <v>-57973.630000000005</v>
      </c>
      <c r="T250" s="35">
        <f t="shared" ca="1" si="125"/>
        <v>-192301.80000000002</v>
      </c>
      <c r="U250" s="36">
        <f t="shared" ca="1" si="126"/>
        <v>-1409748.2899999998</v>
      </c>
    </row>
    <row r="251" spans="1:21" outlineLevel="2" x14ac:dyDescent="0.25">
      <c r="A251" t="s">
        <v>428</v>
      </c>
      <c r="B251" t="str">
        <f t="shared" ca="1" si="157"/>
        <v>TAU</v>
      </c>
      <c r="C251" t="str">
        <f t="shared" ca="1" si="158"/>
        <v>TransAlta Generation Partnership</v>
      </c>
      <c r="D251" t="str">
        <f t="shared" ca="1" si="159"/>
        <v>THS</v>
      </c>
      <c r="E251" t="str">
        <f t="shared" ca="1" si="160"/>
        <v>Three Sisters Hydro Plant</v>
      </c>
      <c r="F251" s="34">
        <f t="shared" ca="1" si="161"/>
        <v>-232.56</v>
      </c>
      <c r="G251" s="35">
        <f t="shared" ca="1" si="162"/>
        <v>-11.629999999999999</v>
      </c>
      <c r="H251" s="35">
        <f t="shared" ca="1" si="163"/>
        <v>-31.3</v>
      </c>
      <c r="I251" s="36">
        <f t="shared" ca="1" si="164"/>
        <v>-275.49</v>
      </c>
      <c r="J251" s="34">
        <f t="shared" ca="1" si="165"/>
        <v>-4467.3100000000004</v>
      </c>
      <c r="K251" s="35">
        <f t="shared" ca="1" si="166"/>
        <v>-223.35000000000002</v>
      </c>
      <c r="L251" s="35">
        <f t="shared" ca="1" si="167"/>
        <v>-664.83</v>
      </c>
      <c r="M251" s="36">
        <f t="shared" ca="1" si="168"/>
        <v>-5355.49</v>
      </c>
      <c r="N251" s="34">
        <f t="shared" ca="1" si="169"/>
        <v>-3970.1700000000005</v>
      </c>
      <c r="O251" s="35">
        <f t="shared" ca="1" si="170"/>
        <v>-198.5</v>
      </c>
      <c r="P251" s="35">
        <f t="shared" ca="1" si="171"/>
        <v>-696.55</v>
      </c>
      <c r="Q251" s="36">
        <f t="shared" ca="1" si="172"/>
        <v>-4865.22</v>
      </c>
      <c r="R251" s="34">
        <f t="shared" ca="1" si="123"/>
        <v>-8670.0400000000009</v>
      </c>
      <c r="S251" s="35">
        <f t="shared" ca="1" si="124"/>
        <v>-433.48</v>
      </c>
      <c r="T251" s="35">
        <f t="shared" ca="1" si="125"/>
        <v>-1392.6799999999998</v>
      </c>
      <c r="U251" s="36">
        <f t="shared" ca="1" si="126"/>
        <v>-10496.2</v>
      </c>
    </row>
    <row r="252" spans="1:21" outlineLevel="1" x14ac:dyDescent="0.25">
      <c r="C252" s="2" t="s">
        <v>733</v>
      </c>
      <c r="F252" s="34">
        <f t="shared" ref="F252:U252" ca="1" si="173">SUBTOTAL(9,F238:F251)</f>
        <v>-349681.06</v>
      </c>
      <c r="G252" s="35">
        <f t="shared" ca="1" si="173"/>
        <v>-17484.050000000007</v>
      </c>
      <c r="H252" s="35">
        <f t="shared" ca="1" si="173"/>
        <v>-43289.380000000005</v>
      </c>
      <c r="I252" s="36">
        <f t="shared" ca="1" si="173"/>
        <v>-410454.48999999987</v>
      </c>
      <c r="J252" s="34">
        <f t="shared" ca="1" si="173"/>
        <v>338636.13000000006</v>
      </c>
      <c r="K252" s="35">
        <f t="shared" ca="1" si="173"/>
        <v>16931.849999999999</v>
      </c>
      <c r="L252" s="35">
        <f t="shared" ca="1" si="173"/>
        <v>50623.76999999996</v>
      </c>
      <c r="M252" s="36">
        <f t="shared" ca="1" si="173"/>
        <v>406191.75000000035</v>
      </c>
      <c r="N252" s="34">
        <f t="shared" ca="1" si="173"/>
        <v>-1710016.7399999998</v>
      </c>
      <c r="O252" s="35">
        <f t="shared" ca="1" si="173"/>
        <v>-85500.830000000045</v>
      </c>
      <c r="P252" s="35">
        <f t="shared" ca="1" si="173"/>
        <v>-295026.86000000004</v>
      </c>
      <c r="Q252" s="36">
        <f t="shared" ca="1" si="173"/>
        <v>-2090544.4300000004</v>
      </c>
      <c r="R252" s="34">
        <f t="shared" ca="1" si="173"/>
        <v>-1721061.67</v>
      </c>
      <c r="S252" s="35">
        <f t="shared" ca="1" si="173"/>
        <v>-86053.030000000042</v>
      </c>
      <c r="T252" s="35">
        <f t="shared" ca="1" si="173"/>
        <v>-287692.47000000015</v>
      </c>
      <c r="U252" s="36">
        <f t="shared" ca="1" si="173"/>
        <v>-2094807.1700000009</v>
      </c>
    </row>
    <row r="253" spans="1:21" outlineLevel="2" x14ac:dyDescent="0.25">
      <c r="A253" t="s">
        <v>292</v>
      </c>
      <c r="B253" t="str">
        <f t="shared" ref="B253:B261" ca="1" si="174">VLOOKUP($A253,IndexLookup,2,FALSE)</f>
        <v>TCN</v>
      </c>
      <c r="C253" t="str">
        <f t="shared" ref="C253:C261" ca="1" si="175">VLOOKUP($B253,ParticipantLookup,2,FALSE)</f>
        <v>TransCanada Energy Ltd.</v>
      </c>
      <c r="D253" t="str">
        <f t="shared" ref="D253:D261" ca="1" si="176">VLOOKUP($A253,IndexLookup,3,FALSE)</f>
        <v>BCR2</v>
      </c>
      <c r="E253" t="str">
        <f t="shared" ref="E253:E261" ca="1" si="177">VLOOKUP($D253,FacilityLookup,2,FALSE)</f>
        <v>Bear Creek #2</v>
      </c>
      <c r="F253" s="34">
        <f t="shared" ref="F253:F261" ca="1" si="178">IFERROR(VLOOKUP($A253,Lookup2016,53,FALSE),0)</f>
        <v>-270736.5</v>
      </c>
      <c r="G253" s="35">
        <f t="shared" ref="G253:G261" ca="1" si="179">IFERROR(VLOOKUP($A253,Lookup2016,54,FALSE),0)</f>
        <v>-13536.84</v>
      </c>
      <c r="H253" s="35">
        <f t="shared" ref="H253:H261" ca="1" si="180">IFERROR(VLOOKUP($A253,Lookup2016,55,FALSE),0)</f>
        <v>-33629.4</v>
      </c>
      <c r="I253" s="36">
        <f t="shared" ref="I253:I261" ca="1" si="181">IFERROR(VLOOKUP($A253,Lookup2016,56,FALSE),0)</f>
        <v>-317902.74</v>
      </c>
      <c r="J253" s="34">
        <f t="shared" ref="J253:J261" ca="1" si="182">IFERROR(VLOOKUP($A253,Lookup2015,53,FALSE),0)</f>
        <v>-411749.81999999995</v>
      </c>
      <c r="K253" s="35">
        <f t="shared" ref="K253:K261" ca="1" si="183">IFERROR(VLOOKUP($A253,Lookup2015,54,FALSE),0)</f>
        <v>-20587.490000000002</v>
      </c>
      <c r="L253" s="35">
        <f t="shared" ref="L253:L261" ca="1" si="184">IFERROR(VLOOKUP($A253,Lookup2015,55,FALSE),0)</f>
        <v>-61256.5</v>
      </c>
      <c r="M253" s="36">
        <f t="shared" ref="M253:M261" ca="1" si="185">IFERROR(VLOOKUP($A253,Lookup2015,56,FALSE),0)</f>
        <v>-493593.81</v>
      </c>
      <c r="N253" s="34">
        <f t="shared" ref="N253:N261" ca="1" si="186">IFERROR(VLOOKUP($A253,Lookup2014,53,FALSE),0)</f>
        <v>-516452.04000000004</v>
      </c>
      <c r="O253" s="35">
        <f t="shared" ref="O253:O261" ca="1" si="187">IFERROR(VLOOKUP($A253,Lookup2014,54,FALSE),0)</f>
        <v>-25822.600000000002</v>
      </c>
      <c r="P253" s="35">
        <f t="shared" ref="P253:P261" ca="1" si="188">IFERROR(VLOOKUP($A253,Lookup2014,55,FALSE),0)</f>
        <v>-90491.03</v>
      </c>
      <c r="Q253" s="36">
        <f t="shared" ref="Q253:Q261" ca="1" si="189">IFERROR(VLOOKUP($A253,Lookup2014,56,FALSE),0)</f>
        <v>-632765.67000000004</v>
      </c>
      <c r="R253" s="34">
        <f t="shared" ca="1" si="123"/>
        <v>-1198938.3599999999</v>
      </c>
      <c r="S253" s="35">
        <f t="shared" ca="1" si="124"/>
        <v>-59946.930000000008</v>
      </c>
      <c r="T253" s="35">
        <f t="shared" ca="1" si="125"/>
        <v>-185376.93</v>
      </c>
      <c r="U253" s="36">
        <f t="shared" ca="1" si="126"/>
        <v>-1444262.2200000002</v>
      </c>
    </row>
    <row r="254" spans="1:21" outlineLevel="2" x14ac:dyDescent="0.25">
      <c r="A254" t="s">
        <v>293</v>
      </c>
      <c r="B254" t="str">
        <f t="shared" ca="1" si="174"/>
        <v>TCN</v>
      </c>
      <c r="C254" t="str">
        <f t="shared" ca="1" si="175"/>
        <v>TransCanada Energy Ltd.</v>
      </c>
      <c r="D254" t="str">
        <f t="shared" ca="1" si="176"/>
        <v>BCRK</v>
      </c>
      <c r="E254" t="str">
        <f t="shared" ca="1" si="177"/>
        <v>Bear Creek #1</v>
      </c>
      <c r="F254" s="34">
        <f t="shared" ca="1" si="178"/>
        <v>-354671.93</v>
      </c>
      <c r="G254" s="35">
        <f t="shared" ca="1" si="179"/>
        <v>-17733.600000000002</v>
      </c>
      <c r="H254" s="35">
        <f t="shared" ca="1" si="180"/>
        <v>-43776.270000000004</v>
      </c>
      <c r="I254" s="36">
        <f t="shared" ca="1" si="181"/>
        <v>-416181.80000000005</v>
      </c>
      <c r="J254" s="34">
        <f t="shared" ca="1" si="182"/>
        <v>-134839.06</v>
      </c>
      <c r="K254" s="35">
        <f t="shared" ca="1" si="183"/>
        <v>-6741.9399999999987</v>
      </c>
      <c r="L254" s="35">
        <f t="shared" ca="1" si="184"/>
        <v>-20187.319999999996</v>
      </c>
      <c r="M254" s="36">
        <f t="shared" ca="1" si="185"/>
        <v>-161768.32000000001</v>
      </c>
      <c r="N254" s="34">
        <f t="shared" ca="1" si="186"/>
        <v>-23355.450000000008</v>
      </c>
      <c r="O254" s="35">
        <f t="shared" ca="1" si="187"/>
        <v>-1167.77</v>
      </c>
      <c r="P254" s="35">
        <f t="shared" ca="1" si="188"/>
        <v>-4062.09</v>
      </c>
      <c r="Q254" s="36">
        <f t="shared" ca="1" si="189"/>
        <v>-28585.310000000005</v>
      </c>
      <c r="R254" s="34">
        <f t="shared" ca="1" si="123"/>
        <v>-512866.44</v>
      </c>
      <c r="S254" s="35">
        <f t="shared" ca="1" si="124"/>
        <v>-25643.31</v>
      </c>
      <c r="T254" s="35">
        <f t="shared" ca="1" si="125"/>
        <v>-68025.679999999993</v>
      </c>
      <c r="U254" s="36">
        <f t="shared" ca="1" si="126"/>
        <v>-606535.43000000017</v>
      </c>
    </row>
    <row r="255" spans="1:21" outlineLevel="2" x14ac:dyDescent="0.25">
      <c r="A255" t="s">
        <v>364</v>
      </c>
      <c r="B255" t="str">
        <f t="shared" ca="1" si="174"/>
        <v>TCN</v>
      </c>
      <c r="C255" t="str">
        <f t="shared" ca="1" si="175"/>
        <v>TransCanada Energy Ltd.</v>
      </c>
      <c r="D255" t="str">
        <f t="shared" ca="1" si="176"/>
        <v>MKRC</v>
      </c>
      <c r="E255" t="str">
        <f t="shared" ca="1" si="177"/>
        <v>MacKay River Industrial System</v>
      </c>
      <c r="F255" s="34">
        <f t="shared" ca="1" si="178"/>
        <v>-185739.57</v>
      </c>
      <c r="G255" s="35">
        <f t="shared" ca="1" si="179"/>
        <v>-9286.99</v>
      </c>
      <c r="H255" s="35">
        <f t="shared" ca="1" si="180"/>
        <v>-22931.040000000001</v>
      </c>
      <c r="I255" s="36">
        <f t="shared" ca="1" si="181"/>
        <v>-217957.6</v>
      </c>
      <c r="J255" s="34">
        <f t="shared" ca="1" si="182"/>
        <v>308603.2</v>
      </c>
      <c r="K255" s="35">
        <f t="shared" ca="1" si="183"/>
        <v>15430.160000000002</v>
      </c>
      <c r="L255" s="35">
        <f t="shared" ca="1" si="184"/>
        <v>45870.85</v>
      </c>
      <c r="M255" s="36">
        <f t="shared" ca="1" si="185"/>
        <v>369904.21</v>
      </c>
      <c r="N255" s="34">
        <f t="shared" ca="1" si="186"/>
        <v>1514718.0100000002</v>
      </c>
      <c r="O255" s="35">
        <f t="shared" ca="1" si="187"/>
        <v>75735.889999999985</v>
      </c>
      <c r="P255" s="35">
        <f t="shared" ca="1" si="188"/>
        <v>264143.15000000002</v>
      </c>
      <c r="Q255" s="36">
        <f t="shared" ca="1" si="189"/>
        <v>1854597.0500000003</v>
      </c>
      <c r="R255" s="34">
        <f t="shared" ca="1" si="123"/>
        <v>1637581.6400000001</v>
      </c>
      <c r="S255" s="35">
        <f t="shared" ca="1" si="124"/>
        <v>81879.059999999983</v>
      </c>
      <c r="T255" s="35">
        <f t="shared" ca="1" si="125"/>
        <v>287082.96000000002</v>
      </c>
      <c r="U255" s="36">
        <f t="shared" ca="1" si="126"/>
        <v>2006543.6600000004</v>
      </c>
    </row>
    <row r="256" spans="1:21" outlineLevel="2" x14ac:dyDescent="0.25">
      <c r="A256" t="s">
        <v>397</v>
      </c>
      <c r="B256" t="str">
        <f t="shared" ca="1" si="174"/>
        <v>TCN</v>
      </c>
      <c r="C256" t="str">
        <f t="shared" ca="1" si="175"/>
        <v>TransCanada Energy Ltd.</v>
      </c>
      <c r="D256" t="str">
        <f t="shared" ca="1" si="176"/>
        <v>SD1</v>
      </c>
      <c r="E256" t="str">
        <f t="shared" ca="1" si="177"/>
        <v>Sundance #1</v>
      </c>
      <c r="F256" s="34">
        <f t="shared" ca="1" si="178"/>
        <v>161150.32999999996</v>
      </c>
      <c r="G256" s="35">
        <f t="shared" ca="1" si="179"/>
        <v>8057.52</v>
      </c>
      <c r="H256" s="35">
        <f t="shared" ca="1" si="180"/>
        <v>20261.240000000002</v>
      </c>
      <c r="I256" s="36">
        <f t="shared" ca="1" si="181"/>
        <v>189469.08999999997</v>
      </c>
      <c r="J256" s="34">
        <f t="shared" ca="1" si="182"/>
        <v>1112889.2300000002</v>
      </c>
      <c r="K256" s="35">
        <f t="shared" ca="1" si="183"/>
        <v>55644.45</v>
      </c>
      <c r="L256" s="35">
        <f t="shared" ca="1" si="184"/>
        <v>165237.02000000005</v>
      </c>
      <c r="M256" s="36">
        <f t="shared" ca="1" si="185"/>
        <v>1333770.7000000002</v>
      </c>
      <c r="N256" s="34">
        <f t="shared" ca="1" si="186"/>
        <v>2580473.5599999996</v>
      </c>
      <c r="O256" s="35">
        <f t="shared" ca="1" si="187"/>
        <v>129023.67999999999</v>
      </c>
      <c r="P256" s="35">
        <f t="shared" ca="1" si="188"/>
        <v>453367.94</v>
      </c>
      <c r="Q256" s="36">
        <f t="shared" ca="1" si="189"/>
        <v>3162865.1799999997</v>
      </c>
      <c r="R256" s="34">
        <f t="shared" ca="1" si="123"/>
        <v>3854513.1199999996</v>
      </c>
      <c r="S256" s="35">
        <f t="shared" ca="1" si="124"/>
        <v>192725.65</v>
      </c>
      <c r="T256" s="35">
        <f t="shared" ca="1" si="125"/>
        <v>638866.20000000007</v>
      </c>
      <c r="U256" s="36">
        <f t="shared" ca="1" si="126"/>
        <v>4686104.97</v>
      </c>
    </row>
    <row r="257" spans="1:21" outlineLevel="2" x14ac:dyDescent="0.25">
      <c r="A257" t="s">
        <v>399</v>
      </c>
      <c r="B257" t="str">
        <f t="shared" ca="1" si="174"/>
        <v>TCN</v>
      </c>
      <c r="C257" t="str">
        <f t="shared" ca="1" si="175"/>
        <v>TransCanada Energy Ltd.</v>
      </c>
      <c r="D257" t="str">
        <f t="shared" ca="1" si="176"/>
        <v>SD2</v>
      </c>
      <c r="E257" t="str">
        <f t="shared" ca="1" si="177"/>
        <v>Sundance #2</v>
      </c>
      <c r="F257" s="34">
        <f t="shared" ca="1" si="178"/>
        <v>158077.83999999997</v>
      </c>
      <c r="G257" s="35">
        <f t="shared" ca="1" si="179"/>
        <v>7903.8900000000012</v>
      </c>
      <c r="H257" s="35">
        <f t="shared" ca="1" si="180"/>
        <v>19884.71</v>
      </c>
      <c r="I257" s="36">
        <f t="shared" ca="1" si="181"/>
        <v>185866.44</v>
      </c>
      <c r="J257" s="34">
        <f t="shared" ca="1" si="182"/>
        <v>995003.59</v>
      </c>
      <c r="K257" s="35">
        <f t="shared" ca="1" si="183"/>
        <v>49750.19</v>
      </c>
      <c r="L257" s="35">
        <f t="shared" ca="1" si="184"/>
        <v>147636.52000000002</v>
      </c>
      <c r="M257" s="36">
        <f t="shared" ca="1" si="185"/>
        <v>1192390.3</v>
      </c>
      <c r="N257" s="34">
        <f t="shared" ca="1" si="186"/>
        <v>2617581.84</v>
      </c>
      <c r="O257" s="35">
        <f t="shared" ca="1" si="187"/>
        <v>130879.07</v>
      </c>
      <c r="P257" s="35">
        <f t="shared" ca="1" si="188"/>
        <v>459841.78999999992</v>
      </c>
      <c r="Q257" s="36">
        <f t="shared" ca="1" si="189"/>
        <v>3208302.7000000007</v>
      </c>
      <c r="R257" s="34">
        <f t="shared" ca="1" si="123"/>
        <v>3770663.2699999996</v>
      </c>
      <c r="S257" s="35">
        <f t="shared" ca="1" si="124"/>
        <v>188533.15000000002</v>
      </c>
      <c r="T257" s="35">
        <f t="shared" ca="1" si="125"/>
        <v>627363.0199999999</v>
      </c>
      <c r="U257" s="36">
        <f t="shared" ca="1" si="126"/>
        <v>4586559.4400000004</v>
      </c>
    </row>
    <row r="258" spans="1:21" outlineLevel="2" x14ac:dyDescent="0.25">
      <c r="A258" t="s">
        <v>409</v>
      </c>
      <c r="B258" t="str">
        <f t="shared" ca="1" si="174"/>
        <v>TCN</v>
      </c>
      <c r="C258" t="str">
        <f t="shared" ca="1" si="175"/>
        <v>TransCanada Energy Ltd.</v>
      </c>
      <c r="D258" t="str">
        <f t="shared" ca="1" si="176"/>
        <v>SH1</v>
      </c>
      <c r="E258" t="str">
        <f t="shared" ca="1" si="177"/>
        <v>Sheerness #1</v>
      </c>
      <c r="F258" s="34">
        <f t="shared" ca="1" si="178"/>
        <v>167736.93999999997</v>
      </c>
      <c r="G258" s="35">
        <f t="shared" ca="1" si="179"/>
        <v>8386.8599999999988</v>
      </c>
      <c r="H258" s="35">
        <f t="shared" ca="1" si="180"/>
        <v>21204.13</v>
      </c>
      <c r="I258" s="36">
        <f t="shared" ca="1" si="181"/>
        <v>197327.92999999993</v>
      </c>
      <c r="J258" s="34">
        <f t="shared" ca="1" si="182"/>
        <v>-1865860.3400000003</v>
      </c>
      <c r="K258" s="35">
        <f t="shared" ca="1" si="183"/>
        <v>-93293.01</v>
      </c>
      <c r="L258" s="35">
        <f t="shared" ca="1" si="184"/>
        <v>-275379.48</v>
      </c>
      <c r="M258" s="36">
        <f t="shared" ca="1" si="185"/>
        <v>-2234532.8299999996</v>
      </c>
      <c r="N258" s="34">
        <f t="shared" ca="1" si="186"/>
        <v>-4005019.8600000003</v>
      </c>
      <c r="O258" s="35">
        <f t="shared" ca="1" si="187"/>
        <v>-200250.99000000002</v>
      </c>
      <c r="P258" s="35">
        <f t="shared" ca="1" si="188"/>
        <v>-699257.54999999993</v>
      </c>
      <c r="Q258" s="36">
        <f t="shared" ca="1" si="189"/>
        <v>-4904528.4000000004</v>
      </c>
      <c r="R258" s="34">
        <f t="shared" ca="1" si="123"/>
        <v>-5703143.2600000007</v>
      </c>
      <c r="S258" s="35">
        <f t="shared" ca="1" si="124"/>
        <v>-285157.14</v>
      </c>
      <c r="T258" s="35">
        <f t="shared" ca="1" si="125"/>
        <v>-953432.89999999991</v>
      </c>
      <c r="U258" s="36">
        <f t="shared" ca="1" si="126"/>
        <v>-6941733.2999999998</v>
      </c>
    </row>
    <row r="259" spans="1:21" outlineLevel="2" x14ac:dyDescent="0.25">
      <c r="A259" t="s">
        <v>411</v>
      </c>
      <c r="B259" t="str">
        <f t="shared" ca="1" si="174"/>
        <v>TCN</v>
      </c>
      <c r="C259" t="str">
        <f t="shared" ca="1" si="175"/>
        <v>TransCanada Energy Ltd.</v>
      </c>
      <c r="D259" t="str">
        <f t="shared" ca="1" si="176"/>
        <v>SH2</v>
      </c>
      <c r="E259" t="str">
        <f t="shared" ca="1" si="177"/>
        <v>Sheerness #2</v>
      </c>
      <c r="F259" s="34">
        <f t="shared" ca="1" si="178"/>
        <v>231573.52999999997</v>
      </c>
      <c r="G259" s="35">
        <f t="shared" ca="1" si="179"/>
        <v>11578.680000000002</v>
      </c>
      <c r="H259" s="35">
        <f t="shared" ca="1" si="180"/>
        <v>29023.929999999997</v>
      </c>
      <c r="I259" s="36">
        <f t="shared" ca="1" si="181"/>
        <v>272176.13999999996</v>
      </c>
      <c r="J259" s="34">
        <f t="shared" ca="1" si="182"/>
        <v>-2179693.52</v>
      </c>
      <c r="K259" s="35">
        <f t="shared" ca="1" si="183"/>
        <v>-108984.68</v>
      </c>
      <c r="L259" s="35">
        <f t="shared" ca="1" si="184"/>
        <v>-323776.96000000002</v>
      </c>
      <c r="M259" s="36">
        <f t="shared" ca="1" si="185"/>
        <v>-2612455.16</v>
      </c>
      <c r="N259" s="34">
        <f t="shared" ca="1" si="186"/>
        <v>-4001234.4600000004</v>
      </c>
      <c r="O259" s="35">
        <f t="shared" ca="1" si="187"/>
        <v>-200061.72999999998</v>
      </c>
      <c r="P259" s="35">
        <f t="shared" ca="1" si="188"/>
        <v>-698471.24</v>
      </c>
      <c r="Q259" s="36">
        <f t="shared" ca="1" si="189"/>
        <v>-4899767.4300000006</v>
      </c>
      <c r="R259" s="34">
        <f t="shared" ca="1" si="123"/>
        <v>-5949354.4500000002</v>
      </c>
      <c r="S259" s="35">
        <f t="shared" ca="1" si="124"/>
        <v>-297467.73</v>
      </c>
      <c r="T259" s="35">
        <f t="shared" ca="1" si="125"/>
        <v>-993224.27</v>
      </c>
      <c r="U259" s="36">
        <f t="shared" ca="1" si="126"/>
        <v>-7240046.4500000011</v>
      </c>
    </row>
    <row r="260" spans="1:21" outlineLevel="2" x14ac:dyDescent="0.25">
      <c r="A260" t="s">
        <v>423</v>
      </c>
      <c r="B260" t="str">
        <f t="shared" ca="1" si="174"/>
        <v>TCN</v>
      </c>
      <c r="C260" t="str">
        <f t="shared" ca="1" si="175"/>
        <v>TransCanada Energy Ltd.</v>
      </c>
      <c r="D260" t="str">
        <f t="shared" ca="1" si="176"/>
        <v>TC01</v>
      </c>
      <c r="E260" t="str">
        <f t="shared" ca="1" si="177"/>
        <v>Carseland Industrial System</v>
      </c>
      <c r="F260" s="34">
        <f t="shared" ca="1" si="178"/>
        <v>-4765.3500000000004</v>
      </c>
      <c r="G260" s="35">
        <f t="shared" ca="1" si="179"/>
        <v>-238.28</v>
      </c>
      <c r="H260" s="35">
        <f t="shared" ca="1" si="180"/>
        <v>-536.75</v>
      </c>
      <c r="I260" s="36">
        <f t="shared" ca="1" si="181"/>
        <v>-5540.3800000000028</v>
      </c>
      <c r="J260" s="34">
        <f t="shared" ca="1" si="182"/>
        <v>-755294.07000000007</v>
      </c>
      <c r="K260" s="35">
        <f t="shared" ca="1" si="183"/>
        <v>-37764.71</v>
      </c>
      <c r="L260" s="35">
        <f t="shared" ca="1" si="184"/>
        <v>-112140.27999999997</v>
      </c>
      <c r="M260" s="36">
        <f t="shared" ca="1" si="185"/>
        <v>-905199.05999999994</v>
      </c>
      <c r="N260" s="34">
        <f t="shared" ca="1" si="186"/>
        <v>-1276125.74</v>
      </c>
      <c r="O260" s="35">
        <f t="shared" ca="1" si="187"/>
        <v>-63806.279999999992</v>
      </c>
      <c r="P260" s="35">
        <f t="shared" ca="1" si="188"/>
        <v>-223229.36000000002</v>
      </c>
      <c r="Q260" s="36">
        <f t="shared" ca="1" si="189"/>
        <v>-1563161.3800000001</v>
      </c>
      <c r="R260" s="34">
        <f t="shared" ca="1" si="123"/>
        <v>-2036185.1600000001</v>
      </c>
      <c r="S260" s="35">
        <f t="shared" ca="1" si="124"/>
        <v>-101809.26999999999</v>
      </c>
      <c r="T260" s="35">
        <f t="shared" ca="1" si="125"/>
        <v>-335906.39</v>
      </c>
      <c r="U260" s="36">
        <f t="shared" ca="1" si="126"/>
        <v>-2473900.8200000003</v>
      </c>
    </row>
    <row r="261" spans="1:21" outlineLevel="2" x14ac:dyDescent="0.25">
      <c r="A261" t="s">
        <v>424</v>
      </c>
      <c r="B261" t="str">
        <f t="shared" ca="1" si="174"/>
        <v>TCN</v>
      </c>
      <c r="C261" t="str">
        <f t="shared" ca="1" si="175"/>
        <v>TransCanada Energy Ltd.</v>
      </c>
      <c r="D261" t="str">
        <f t="shared" ca="1" si="176"/>
        <v>TC02</v>
      </c>
      <c r="E261" t="str">
        <f t="shared" ca="1" si="177"/>
        <v>Redwater Industrial System</v>
      </c>
      <c r="F261" s="34">
        <f t="shared" ca="1" si="178"/>
        <v>641.24000000000035</v>
      </c>
      <c r="G261" s="35">
        <f t="shared" ca="1" si="179"/>
        <v>32.050000000000004</v>
      </c>
      <c r="H261" s="35">
        <f t="shared" ca="1" si="180"/>
        <v>85.339999999999989</v>
      </c>
      <c r="I261" s="36">
        <f t="shared" ca="1" si="181"/>
        <v>758.63000000000056</v>
      </c>
      <c r="J261" s="34">
        <f t="shared" ca="1" si="182"/>
        <v>66087.740000000005</v>
      </c>
      <c r="K261" s="35">
        <f t="shared" ca="1" si="183"/>
        <v>3304.38</v>
      </c>
      <c r="L261" s="35">
        <f t="shared" ca="1" si="184"/>
        <v>9767.7999999999993</v>
      </c>
      <c r="M261" s="36">
        <f t="shared" ca="1" si="185"/>
        <v>79159.92</v>
      </c>
      <c r="N261" s="34">
        <f t="shared" ca="1" si="186"/>
        <v>54568.070000000014</v>
      </c>
      <c r="O261" s="35">
        <f t="shared" ca="1" si="187"/>
        <v>2728.4000000000005</v>
      </c>
      <c r="P261" s="35">
        <f t="shared" ca="1" si="188"/>
        <v>9641.93</v>
      </c>
      <c r="Q261" s="36">
        <f t="shared" ca="1" si="189"/>
        <v>66938.400000000023</v>
      </c>
      <c r="R261" s="34">
        <f t="shared" ca="1" si="123"/>
        <v>121297.05000000002</v>
      </c>
      <c r="S261" s="35">
        <f t="shared" ca="1" si="124"/>
        <v>6064.8300000000008</v>
      </c>
      <c r="T261" s="35">
        <f t="shared" ca="1" si="125"/>
        <v>19495.07</v>
      </c>
      <c r="U261" s="36">
        <f t="shared" ca="1" si="126"/>
        <v>146856.95000000001</v>
      </c>
    </row>
    <row r="262" spans="1:21" outlineLevel="1" x14ac:dyDescent="0.25">
      <c r="C262" s="2" t="s">
        <v>734</v>
      </c>
      <c r="F262" s="34">
        <f t="shared" ref="F262:U262" ca="1" si="190">SUBTOTAL(9,F253:F261)</f>
        <v>-96733.470000000161</v>
      </c>
      <c r="G262" s="35">
        <f t="shared" ca="1" si="190"/>
        <v>-4836.7099999999955</v>
      </c>
      <c r="H262" s="35">
        <f t="shared" ca="1" si="190"/>
        <v>-10414.110000000022</v>
      </c>
      <c r="I262" s="36">
        <f t="shared" ca="1" si="190"/>
        <v>-111984.29000000021</v>
      </c>
      <c r="J262" s="34">
        <f t="shared" ca="1" si="190"/>
        <v>-2864853.05</v>
      </c>
      <c r="K262" s="35">
        <f t="shared" ca="1" si="190"/>
        <v>-143242.65</v>
      </c>
      <c r="L262" s="35">
        <f t="shared" ca="1" si="190"/>
        <v>-424228.34999999992</v>
      </c>
      <c r="M262" s="36">
        <f t="shared" ca="1" si="190"/>
        <v>-3432324.05</v>
      </c>
      <c r="N262" s="34">
        <f t="shared" ca="1" si="190"/>
        <v>-3054846.0700000008</v>
      </c>
      <c r="O262" s="35">
        <f t="shared" ca="1" si="190"/>
        <v>-152742.32999999999</v>
      </c>
      <c r="P262" s="35">
        <f t="shared" ca="1" si="190"/>
        <v>-528516.46000000008</v>
      </c>
      <c r="Q262" s="36">
        <f t="shared" ca="1" si="190"/>
        <v>-3736104.86</v>
      </c>
      <c r="R262" s="34">
        <f t="shared" ca="1" si="190"/>
        <v>-6016432.5900000017</v>
      </c>
      <c r="S262" s="35">
        <f t="shared" ca="1" si="190"/>
        <v>-300821.69</v>
      </c>
      <c r="T262" s="35">
        <f t="shared" ca="1" si="190"/>
        <v>-963158.92000000016</v>
      </c>
      <c r="U262" s="36">
        <f t="shared" ca="1" si="190"/>
        <v>-7280413.2000000011</v>
      </c>
    </row>
    <row r="263" spans="1:21" outlineLevel="2" x14ac:dyDescent="0.25">
      <c r="A263" t="s">
        <v>337</v>
      </c>
      <c r="B263" t="str">
        <f ca="1">VLOOKUP($A263,IndexLookup,2,FALSE)</f>
        <v>TCES</v>
      </c>
      <c r="C263" t="str">
        <f ca="1">VLOOKUP($B263,ParticipantLookup,2,FALSE)</f>
        <v>TransCanada Energy Sales Ltd.</v>
      </c>
      <c r="D263" t="str">
        <f ca="1">VLOOKUP($A263,IndexLookup,3,FALSE)</f>
        <v>120SIMP</v>
      </c>
      <c r="E263" t="str">
        <f ca="1">VLOOKUP($D263,FacilityLookup,2,FALSE)</f>
        <v>Alberta-Montana Intertie - Import</v>
      </c>
      <c r="F263" s="34">
        <f ca="1">IFERROR(VLOOKUP($A263,Lookup2016,53,FALSE),0)</f>
        <v>60.079999999999984</v>
      </c>
      <c r="G263" s="35">
        <f ca="1">IFERROR(VLOOKUP($A263,Lookup2016,54,FALSE),0)</f>
        <v>3</v>
      </c>
      <c r="H263" s="35">
        <f ca="1">IFERROR(VLOOKUP($A263,Lookup2016,55,FALSE),0)</f>
        <v>7.56</v>
      </c>
      <c r="I263" s="36">
        <f ca="1">IFERROR(VLOOKUP($A263,Lookup2016,56,FALSE),0)</f>
        <v>70.639999999999986</v>
      </c>
      <c r="J263" s="34">
        <f ca="1">IFERROR(VLOOKUP($A263,Lookup2015,53,FALSE),0)</f>
        <v>0</v>
      </c>
      <c r="K263" s="35">
        <f ca="1">IFERROR(VLOOKUP($A263,Lookup2015,54,FALSE),0)</f>
        <v>0</v>
      </c>
      <c r="L263" s="35">
        <f ca="1">IFERROR(VLOOKUP($A263,Lookup2015,55,FALSE),0)</f>
        <v>0</v>
      </c>
      <c r="M263" s="36">
        <f ca="1">IFERROR(VLOOKUP($A263,Lookup2015,56,FALSE),0)</f>
        <v>0</v>
      </c>
      <c r="N263" s="34">
        <f ca="1">IFERROR(VLOOKUP($A263,Lookup2014,53,FALSE),0)</f>
        <v>0</v>
      </c>
      <c r="O263" s="35">
        <f ca="1">IFERROR(VLOOKUP($A263,Lookup2014,54,FALSE),0)</f>
        <v>0</v>
      </c>
      <c r="P263" s="35">
        <f ca="1">IFERROR(VLOOKUP($A263,Lookup2014,55,FALSE),0)</f>
        <v>0</v>
      </c>
      <c r="Q263" s="36">
        <f ca="1">IFERROR(VLOOKUP($A263,Lookup2014,56,FALSE),0)</f>
        <v>0</v>
      </c>
      <c r="R263" s="34">
        <f t="shared" ca="1" si="123"/>
        <v>60.079999999999984</v>
      </c>
      <c r="S263" s="35">
        <f t="shared" ca="1" si="124"/>
        <v>3</v>
      </c>
      <c r="T263" s="35">
        <f t="shared" ca="1" si="125"/>
        <v>7.56</v>
      </c>
      <c r="U263" s="36">
        <f t="shared" ca="1" si="126"/>
        <v>70.639999999999986</v>
      </c>
    </row>
    <row r="264" spans="1:21" outlineLevel="2" x14ac:dyDescent="0.25">
      <c r="A264" t="s">
        <v>338</v>
      </c>
      <c r="B264" t="str">
        <f ca="1">VLOOKUP($A264,IndexLookup,2,FALSE)</f>
        <v>TCES</v>
      </c>
      <c r="C264" t="str">
        <f ca="1">VLOOKUP($B264,ParticipantLookup,2,FALSE)</f>
        <v>TransCanada Energy Sales Ltd.</v>
      </c>
      <c r="D264" t="str">
        <f ca="1">VLOOKUP($A264,IndexLookup,3,FALSE)</f>
        <v>BCHEXP</v>
      </c>
      <c r="E264" t="str">
        <f ca="1">VLOOKUP($D264,FacilityLookup,2,FALSE)</f>
        <v>Alberta-BC Intertie - Export</v>
      </c>
      <c r="F264" s="34">
        <f ca="1">IFERROR(VLOOKUP($A264,Lookup2016,53,FALSE),0)</f>
        <v>1645.34</v>
      </c>
      <c r="G264" s="35">
        <f ca="1">IFERROR(VLOOKUP($A264,Lookup2016,54,FALSE),0)</f>
        <v>82.27</v>
      </c>
      <c r="H264" s="35">
        <f ca="1">IFERROR(VLOOKUP($A264,Lookup2016,55,FALSE),0)</f>
        <v>206.31</v>
      </c>
      <c r="I264" s="36">
        <f ca="1">IFERROR(VLOOKUP($A264,Lookup2016,56,FALSE),0)</f>
        <v>1933.9199999999996</v>
      </c>
      <c r="J264" s="34">
        <f ca="1">IFERROR(VLOOKUP($A264,Lookup2015,53,FALSE),0)</f>
        <v>10230.300000000001</v>
      </c>
      <c r="K264" s="35">
        <f ca="1">IFERROR(VLOOKUP($A264,Lookup2015,54,FALSE),0)</f>
        <v>511.53000000000003</v>
      </c>
      <c r="L264" s="35">
        <f ca="1">IFERROR(VLOOKUP($A264,Lookup2015,55,FALSE),0)</f>
        <v>1468.1499999999999</v>
      </c>
      <c r="M264" s="36">
        <f ca="1">IFERROR(VLOOKUP($A264,Lookup2015,56,FALSE),0)</f>
        <v>12209.98</v>
      </c>
      <c r="N264" s="34">
        <f ca="1">IFERROR(VLOOKUP($A264,Lookup2014,53,FALSE),0)</f>
        <v>53.870000000000175</v>
      </c>
      <c r="O264" s="35">
        <f ca="1">IFERROR(VLOOKUP($A264,Lookup2014,54,FALSE),0)</f>
        <v>2.6900000000000013</v>
      </c>
      <c r="P264" s="35">
        <f ca="1">IFERROR(VLOOKUP($A264,Lookup2014,55,FALSE),0)</f>
        <v>24.22999999999999</v>
      </c>
      <c r="Q264" s="36">
        <f ca="1">IFERROR(VLOOKUP($A264,Lookup2014,56,FALSE),0)</f>
        <v>80.790000000000077</v>
      </c>
      <c r="R264" s="34">
        <f t="shared" ca="1" si="123"/>
        <v>11929.510000000002</v>
      </c>
      <c r="S264" s="35">
        <f t="shared" ca="1" si="124"/>
        <v>596.49000000000012</v>
      </c>
      <c r="T264" s="35">
        <f t="shared" ca="1" si="125"/>
        <v>1698.6899999999998</v>
      </c>
      <c r="U264" s="36">
        <f t="shared" ca="1" si="126"/>
        <v>14224.69</v>
      </c>
    </row>
    <row r="265" spans="1:21" outlineLevel="2" x14ac:dyDescent="0.25">
      <c r="A265" t="s">
        <v>336</v>
      </c>
      <c r="B265" t="str">
        <f ca="1">VLOOKUP($A265,IndexLookup,2,FALSE)</f>
        <v>TCES</v>
      </c>
      <c r="C265" t="str">
        <f ca="1">VLOOKUP($B265,ParticipantLookup,2,FALSE)</f>
        <v>TransCanada Energy Sales Ltd.</v>
      </c>
      <c r="D265" t="str">
        <f ca="1">VLOOKUP($A265,IndexLookup,3,FALSE)</f>
        <v>BCHIMP</v>
      </c>
      <c r="E265" t="str">
        <f ca="1">VLOOKUP($D265,FacilityLookup,2,FALSE)</f>
        <v>Alberta-BC Intertie - Import</v>
      </c>
      <c r="F265" s="34">
        <f ca="1">IFERROR(VLOOKUP($A265,Lookup2016,53,FALSE),0)</f>
        <v>9570.2899999999991</v>
      </c>
      <c r="G265" s="35">
        <f ca="1">IFERROR(VLOOKUP($A265,Lookup2016,54,FALSE),0)</f>
        <v>478.53</v>
      </c>
      <c r="H265" s="35">
        <f ca="1">IFERROR(VLOOKUP($A265,Lookup2016,55,FALSE),0)</f>
        <v>1180.33</v>
      </c>
      <c r="I265" s="36">
        <f ca="1">IFERROR(VLOOKUP($A265,Lookup2016,56,FALSE),0)</f>
        <v>11229.150000000001</v>
      </c>
      <c r="J265" s="34">
        <f ca="1">IFERROR(VLOOKUP($A265,Lookup2015,53,FALSE),0)</f>
        <v>-163481.91</v>
      </c>
      <c r="K265" s="35">
        <f ca="1">IFERROR(VLOOKUP($A265,Lookup2015,54,FALSE),0)</f>
        <v>-8174.09</v>
      </c>
      <c r="L265" s="35">
        <f ca="1">IFERROR(VLOOKUP($A265,Lookup2015,55,FALSE),0)</f>
        <v>-24573.989999999998</v>
      </c>
      <c r="M265" s="36">
        <f ca="1">IFERROR(VLOOKUP($A265,Lookup2015,56,FALSE),0)</f>
        <v>-196229.99000000002</v>
      </c>
      <c r="N265" s="34">
        <f ca="1">IFERROR(VLOOKUP($A265,Lookup2014,53,FALSE),0)</f>
        <v>-503723.80999999994</v>
      </c>
      <c r="O265" s="35">
        <f ca="1">IFERROR(VLOOKUP($A265,Lookup2014,54,FALSE),0)</f>
        <v>-25186.210000000003</v>
      </c>
      <c r="P265" s="35">
        <f ca="1">IFERROR(VLOOKUP($A265,Lookup2014,55,FALSE),0)</f>
        <v>-88965.37000000001</v>
      </c>
      <c r="Q265" s="36">
        <f ca="1">IFERROR(VLOOKUP($A265,Lookup2014,56,FALSE),0)</f>
        <v>-617875.39</v>
      </c>
      <c r="R265" s="34">
        <f t="shared" ref="R265:R271" ca="1" si="191">F265+J265+N265</f>
        <v>-657635.42999999993</v>
      </c>
      <c r="S265" s="35">
        <f t="shared" ref="S265:S271" ca="1" si="192">G265+K265+O265</f>
        <v>-32881.770000000004</v>
      </c>
      <c r="T265" s="35">
        <f t="shared" ref="T265:T271" ca="1" si="193">H265+L265+P265</f>
        <v>-112359.03</v>
      </c>
      <c r="U265" s="36">
        <f t="shared" ref="U265:U271" ca="1" si="194">I265+M265+Q265</f>
        <v>-802876.23</v>
      </c>
    </row>
    <row r="266" spans="1:21" outlineLevel="1" x14ac:dyDescent="0.25">
      <c r="C266" s="2" t="s">
        <v>735</v>
      </c>
      <c r="F266" s="34">
        <f t="shared" ref="F266:U266" ca="1" si="195">SUBTOTAL(9,F263:F265)</f>
        <v>11275.71</v>
      </c>
      <c r="G266" s="35">
        <f t="shared" ca="1" si="195"/>
        <v>563.79999999999995</v>
      </c>
      <c r="H266" s="35">
        <f t="shared" ca="1" si="195"/>
        <v>1394.1999999999998</v>
      </c>
      <c r="I266" s="36">
        <f t="shared" ca="1" si="195"/>
        <v>13233.710000000001</v>
      </c>
      <c r="J266" s="34">
        <f t="shared" ca="1" si="195"/>
        <v>-153251.61000000002</v>
      </c>
      <c r="K266" s="35">
        <f t="shared" ca="1" si="195"/>
        <v>-7662.56</v>
      </c>
      <c r="L266" s="35">
        <f t="shared" ca="1" si="195"/>
        <v>-23105.839999999997</v>
      </c>
      <c r="M266" s="36">
        <f t="shared" ca="1" si="195"/>
        <v>-184020.01</v>
      </c>
      <c r="N266" s="34">
        <f t="shared" ca="1" si="195"/>
        <v>-503669.93999999994</v>
      </c>
      <c r="O266" s="35">
        <f t="shared" ca="1" si="195"/>
        <v>-25183.520000000004</v>
      </c>
      <c r="P266" s="35">
        <f t="shared" ca="1" si="195"/>
        <v>-88941.140000000014</v>
      </c>
      <c r="Q266" s="36">
        <f t="shared" ca="1" si="195"/>
        <v>-617794.6</v>
      </c>
      <c r="R266" s="34">
        <f t="shared" ca="1" si="195"/>
        <v>-645645.84</v>
      </c>
      <c r="S266" s="35">
        <f t="shared" ca="1" si="195"/>
        <v>-32282.280000000002</v>
      </c>
      <c r="T266" s="35">
        <f t="shared" ca="1" si="195"/>
        <v>-110652.78</v>
      </c>
      <c r="U266" s="36">
        <f t="shared" ca="1" si="195"/>
        <v>-788580.9</v>
      </c>
    </row>
    <row r="267" spans="1:21" outlineLevel="2" x14ac:dyDescent="0.25">
      <c r="A267" t="s">
        <v>415</v>
      </c>
      <c r="B267" t="str">
        <f ca="1">VLOOKUP($A267,IndexLookup,2,FALSE)</f>
        <v>WFML</v>
      </c>
      <c r="C267" t="str">
        <f ca="1">VLOOKUP($B267,ParticipantLookup,2,FALSE)</f>
        <v>West Fraser Mills Ltd., operating as Slave Lake Pulp</v>
      </c>
      <c r="D267" t="str">
        <f ca="1">VLOOKUP($A267,IndexLookup,3,FALSE)</f>
        <v>SLP1</v>
      </c>
      <c r="E267" t="str">
        <f ca="1">VLOOKUP($D267,FacilityLookup,2,FALSE)</f>
        <v>Slave Lake Pulp</v>
      </c>
      <c r="F267" s="34">
        <f ca="1">IFERROR(VLOOKUP($A267,Lookup2016,53,FALSE),0)</f>
        <v>31.220000000000006</v>
      </c>
      <c r="G267" s="35">
        <f ca="1">IFERROR(VLOOKUP($A267,Lookup2016,54,FALSE),0)</f>
        <v>1.56</v>
      </c>
      <c r="H267" s="35">
        <f ca="1">IFERROR(VLOOKUP($A267,Lookup2016,55,FALSE),0)</f>
        <v>3.62</v>
      </c>
      <c r="I267" s="36">
        <f ca="1">IFERROR(VLOOKUP($A267,Lookup2016,56,FALSE),0)</f>
        <v>36.400000000000006</v>
      </c>
      <c r="J267" s="34">
        <f ca="1">IFERROR(VLOOKUP($A267,Lookup2015,53,FALSE),0)</f>
        <v>0</v>
      </c>
      <c r="K267" s="35">
        <f ca="1">IFERROR(VLOOKUP($A267,Lookup2015,54,FALSE),0)</f>
        <v>0</v>
      </c>
      <c r="L267" s="35">
        <f ca="1">IFERROR(VLOOKUP($A267,Lookup2015,55,FALSE),0)</f>
        <v>0</v>
      </c>
      <c r="M267" s="36">
        <f ca="1">IFERROR(VLOOKUP($A267,Lookup2015,56,FALSE),0)</f>
        <v>0</v>
      </c>
      <c r="N267" s="34">
        <f ca="1">IFERROR(VLOOKUP($A267,Lookup2014,53,FALSE),0)</f>
        <v>0</v>
      </c>
      <c r="O267" s="35">
        <f ca="1">IFERROR(VLOOKUP($A267,Lookup2014,54,FALSE),0)</f>
        <v>0</v>
      </c>
      <c r="P267" s="35">
        <f ca="1">IFERROR(VLOOKUP($A267,Lookup2014,55,FALSE),0)</f>
        <v>0</v>
      </c>
      <c r="Q267" s="36">
        <f ca="1">IFERROR(VLOOKUP($A267,Lookup2014,56,FALSE),0)</f>
        <v>0</v>
      </c>
      <c r="R267" s="34">
        <f t="shared" ca="1" si="191"/>
        <v>31.220000000000006</v>
      </c>
      <c r="S267" s="35">
        <f t="shared" ca="1" si="192"/>
        <v>1.56</v>
      </c>
      <c r="T267" s="35">
        <f t="shared" ca="1" si="193"/>
        <v>3.62</v>
      </c>
      <c r="U267" s="36">
        <f t="shared" ca="1" si="194"/>
        <v>36.400000000000006</v>
      </c>
    </row>
    <row r="268" spans="1:21" outlineLevel="1" x14ac:dyDescent="0.25">
      <c r="C268" s="2" t="s">
        <v>736</v>
      </c>
      <c r="F268" s="34">
        <f t="shared" ref="F268:U268" ca="1" si="196">SUBTOTAL(9,F267:F267)</f>
        <v>31.220000000000006</v>
      </c>
      <c r="G268" s="35">
        <f t="shared" ca="1" si="196"/>
        <v>1.56</v>
      </c>
      <c r="H268" s="35">
        <f t="shared" ca="1" si="196"/>
        <v>3.62</v>
      </c>
      <c r="I268" s="36">
        <f t="shared" ca="1" si="196"/>
        <v>36.400000000000006</v>
      </c>
      <c r="J268" s="34">
        <f t="shared" ca="1" si="196"/>
        <v>0</v>
      </c>
      <c r="K268" s="35">
        <f t="shared" ca="1" si="196"/>
        <v>0</v>
      </c>
      <c r="L268" s="35">
        <f t="shared" ca="1" si="196"/>
        <v>0</v>
      </c>
      <c r="M268" s="36">
        <f t="shared" ca="1" si="196"/>
        <v>0</v>
      </c>
      <c r="N268" s="34">
        <f t="shared" ca="1" si="196"/>
        <v>0</v>
      </c>
      <c r="O268" s="35">
        <f t="shared" ca="1" si="196"/>
        <v>0</v>
      </c>
      <c r="P268" s="35">
        <f t="shared" ca="1" si="196"/>
        <v>0</v>
      </c>
      <c r="Q268" s="36">
        <f t="shared" ca="1" si="196"/>
        <v>0</v>
      </c>
      <c r="R268" s="34">
        <f t="shared" ca="1" si="196"/>
        <v>31.220000000000006</v>
      </c>
      <c r="S268" s="35">
        <f t="shared" ca="1" si="196"/>
        <v>1.56</v>
      </c>
      <c r="T268" s="35">
        <f t="shared" ca="1" si="196"/>
        <v>3.62</v>
      </c>
      <c r="U268" s="36">
        <f t="shared" ca="1" si="196"/>
        <v>36.400000000000006</v>
      </c>
    </row>
    <row r="269" spans="1:21" outlineLevel="2" x14ac:dyDescent="0.25">
      <c r="A269" t="s">
        <v>434</v>
      </c>
      <c r="B269" t="str">
        <f ca="1">VLOOKUP($A269,IndexLookup,2,FALSE)</f>
        <v>WEYR</v>
      </c>
      <c r="C269" t="str">
        <f ca="1">VLOOKUP($B269,ParticipantLookup,2,FALSE)</f>
        <v>Weyerhaeuser Company Ltd.</v>
      </c>
      <c r="D269" t="str">
        <f ca="1">VLOOKUP($A269,IndexLookup,3,FALSE)</f>
        <v>WEY1</v>
      </c>
      <c r="E269" t="str">
        <f ca="1">VLOOKUP($D269,FacilityLookup,2,FALSE)</f>
        <v>Weyerhaeuser</v>
      </c>
      <c r="F269" s="34">
        <f ca="1">IFERROR(VLOOKUP($A269,Lookup2016,53,FALSE),0)</f>
        <v>-16571.5</v>
      </c>
      <c r="G269" s="35">
        <f ca="1">IFERROR(VLOOKUP($A269,Lookup2016,54,FALSE),0)</f>
        <v>-828.57000000000016</v>
      </c>
      <c r="H269" s="35">
        <f ca="1">IFERROR(VLOOKUP($A269,Lookup2016,55,FALSE),0)</f>
        <v>-2091.71</v>
      </c>
      <c r="I269" s="36">
        <f ca="1">IFERROR(VLOOKUP($A269,Lookup2016,56,FALSE),0)</f>
        <v>-19491.78</v>
      </c>
      <c r="J269" s="34">
        <f ca="1">IFERROR(VLOOKUP($A269,Lookup2015,53,FALSE),0)</f>
        <v>-43948.89</v>
      </c>
      <c r="K269" s="35">
        <f ca="1">IFERROR(VLOOKUP($A269,Lookup2015,54,FALSE),0)</f>
        <v>-2197.4399999999996</v>
      </c>
      <c r="L269" s="35">
        <f ca="1">IFERROR(VLOOKUP($A269,Lookup2015,55,FALSE),0)</f>
        <v>-6502.0700000000015</v>
      </c>
      <c r="M269" s="36">
        <f ca="1">IFERROR(VLOOKUP($A269,Lookup2015,56,FALSE),0)</f>
        <v>-52648.399999999994</v>
      </c>
      <c r="N269" s="34">
        <f ca="1">IFERROR(VLOOKUP($A269,Lookup2014,53,FALSE),0)</f>
        <v>-19003.209999999995</v>
      </c>
      <c r="O269" s="35">
        <f ca="1">IFERROR(VLOOKUP($A269,Lookup2014,54,FALSE),0)</f>
        <v>-950.17000000000007</v>
      </c>
      <c r="P269" s="35">
        <f ca="1">IFERROR(VLOOKUP($A269,Lookup2014,55,FALSE),0)</f>
        <v>-3274.7700000000004</v>
      </c>
      <c r="Q269" s="36">
        <f ca="1">IFERROR(VLOOKUP($A269,Lookup2014,56,FALSE),0)</f>
        <v>-23228.149999999998</v>
      </c>
      <c r="R269" s="34">
        <f t="shared" ca="1" si="191"/>
        <v>-79523.599999999991</v>
      </c>
      <c r="S269" s="35">
        <f t="shared" ca="1" si="192"/>
        <v>-3976.18</v>
      </c>
      <c r="T269" s="35">
        <f t="shared" ca="1" si="193"/>
        <v>-11868.550000000003</v>
      </c>
      <c r="U269" s="36">
        <f t="shared" ca="1" si="194"/>
        <v>-95368.329999999987</v>
      </c>
    </row>
    <row r="270" spans="1:21" outlineLevel="1" x14ac:dyDescent="0.25">
      <c r="C270" s="2" t="s">
        <v>737</v>
      </c>
      <c r="F270" s="34">
        <f t="shared" ref="F270:U270" ca="1" si="197">SUBTOTAL(9,F269:F269)</f>
        <v>-16571.5</v>
      </c>
      <c r="G270" s="35">
        <f t="shared" ca="1" si="197"/>
        <v>-828.57000000000016</v>
      </c>
      <c r="H270" s="35">
        <f t="shared" ca="1" si="197"/>
        <v>-2091.71</v>
      </c>
      <c r="I270" s="36">
        <f t="shared" ca="1" si="197"/>
        <v>-19491.78</v>
      </c>
      <c r="J270" s="34">
        <f t="shared" ca="1" si="197"/>
        <v>-43948.89</v>
      </c>
      <c r="K270" s="35">
        <f t="shared" ca="1" si="197"/>
        <v>-2197.4399999999996</v>
      </c>
      <c r="L270" s="35">
        <f t="shared" ca="1" si="197"/>
        <v>-6502.0700000000015</v>
      </c>
      <c r="M270" s="36">
        <f t="shared" ca="1" si="197"/>
        <v>-52648.399999999994</v>
      </c>
      <c r="N270" s="34">
        <f t="shared" ca="1" si="197"/>
        <v>-19003.209999999995</v>
      </c>
      <c r="O270" s="35">
        <f t="shared" ca="1" si="197"/>
        <v>-950.17000000000007</v>
      </c>
      <c r="P270" s="35">
        <f t="shared" ca="1" si="197"/>
        <v>-3274.7700000000004</v>
      </c>
      <c r="Q270" s="36">
        <f t="shared" ca="1" si="197"/>
        <v>-23228.149999999998</v>
      </c>
      <c r="R270" s="34">
        <f t="shared" ca="1" si="197"/>
        <v>-79523.599999999991</v>
      </c>
      <c r="S270" s="35">
        <f t="shared" ca="1" si="197"/>
        <v>-3976.18</v>
      </c>
      <c r="T270" s="35">
        <f t="shared" ca="1" si="197"/>
        <v>-11868.550000000003</v>
      </c>
      <c r="U270" s="36">
        <f t="shared" ca="1" si="197"/>
        <v>-95368.329999999987</v>
      </c>
    </row>
    <row r="271" spans="1:21" outlineLevel="2" x14ac:dyDescent="0.25">
      <c r="A271" t="s">
        <v>323</v>
      </c>
      <c r="B271" t="str">
        <f ca="1">VLOOKUP($A271,IndexLookup,2,FALSE)</f>
        <v>ERPS</v>
      </c>
      <c r="C271" t="str">
        <f ca="1">VLOOKUP($B271,ParticipantLookup,2,FALSE)</f>
        <v>Whitecourt Power Ltd.</v>
      </c>
      <c r="D271" t="str">
        <f ca="1">VLOOKUP($A271,IndexLookup,3,FALSE)</f>
        <v>EAGL</v>
      </c>
      <c r="E271" t="str">
        <f ca="1">VLOOKUP($D271,FacilityLookup,2,FALSE)</f>
        <v>Whitecourt Power</v>
      </c>
      <c r="F271" s="34">
        <f ca="1">IFERROR(VLOOKUP($A271,Lookup2016,53,FALSE),0)</f>
        <v>-132624.06</v>
      </c>
      <c r="G271" s="35">
        <f ca="1">IFERROR(VLOOKUP($A271,Lookup2016,54,FALSE),0)</f>
        <v>-6631.2000000000007</v>
      </c>
      <c r="H271" s="35">
        <f ca="1">IFERROR(VLOOKUP($A271,Lookup2016,55,FALSE),0)</f>
        <v>-16467.89</v>
      </c>
      <c r="I271" s="36">
        <f ca="1">IFERROR(VLOOKUP($A271,Lookup2016,56,FALSE),0)</f>
        <v>-155723.14999999997</v>
      </c>
      <c r="J271" s="34">
        <f ca="1">IFERROR(VLOOKUP($A271,Lookup2015,53,FALSE),0)</f>
        <v>-132731.60999999999</v>
      </c>
      <c r="K271" s="35">
        <f ca="1">IFERROR(VLOOKUP($A271,Lookup2015,54,FALSE),0)</f>
        <v>-6636.58</v>
      </c>
      <c r="L271" s="35">
        <f ca="1">IFERROR(VLOOKUP($A271,Lookup2015,55,FALSE),0)</f>
        <v>-19742.8</v>
      </c>
      <c r="M271" s="36">
        <f ca="1">IFERROR(VLOOKUP($A271,Lookup2015,56,FALSE),0)</f>
        <v>-159110.99000000005</v>
      </c>
      <c r="N271" s="34">
        <f ca="1">IFERROR(VLOOKUP($A271,Lookup2014,53,FALSE),0)</f>
        <v>0</v>
      </c>
      <c r="O271" s="35">
        <f ca="1">IFERROR(VLOOKUP($A271,Lookup2014,54,FALSE),0)</f>
        <v>0</v>
      </c>
      <c r="P271" s="35">
        <f ca="1">IFERROR(VLOOKUP($A271,Lookup2014,55,FALSE),0)</f>
        <v>0</v>
      </c>
      <c r="Q271" s="36">
        <f ca="1">IFERROR(VLOOKUP($A271,Lookup2014,56,FALSE),0)</f>
        <v>0</v>
      </c>
      <c r="R271" s="34">
        <f t="shared" ca="1" si="191"/>
        <v>-265355.67</v>
      </c>
      <c r="S271" s="35">
        <f t="shared" ca="1" si="192"/>
        <v>-13267.78</v>
      </c>
      <c r="T271" s="35">
        <f t="shared" ca="1" si="193"/>
        <v>-36210.69</v>
      </c>
      <c r="U271" s="36">
        <f t="shared" ca="1" si="194"/>
        <v>-314834.14</v>
      </c>
    </row>
    <row r="272" spans="1:21" outlineLevel="1" x14ac:dyDescent="0.25">
      <c r="C272" s="2" t="s">
        <v>738</v>
      </c>
      <c r="F272" s="35">
        <f t="shared" ref="F272:U272" ca="1" si="198">SUBTOTAL(9,F271:F271)</f>
        <v>-132624.06</v>
      </c>
      <c r="G272" s="35">
        <f t="shared" ca="1" si="198"/>
        <v>-6631.2000000000007</v>
      </c>
      <c r="H272" s="35">
        <f t="shared" ca="1" si="198"/>
        <v>-16467.89</v>
      </c>
      <c r="I272" s="35">
        <f t="shared" ca="1" si="198"/>
        <v>-155723.14999999997</v>
      </c>
      <c r="J272" s="35">
        <f t="shared" ca="1" si="198"/>
        <v>-132731.60999999999</v>
      </c>
      <c r="K272" s="35">
        <f t="shared" ca="1" si="198"/>
        <v>-6636.58</v>
      </c>
      <c r="L272" s="35">
        <f t="shared" ca="1" si="198"/>
        <v>-19742.8</v>
      </c>
      <c r="M272" s="35">
        <f t="shared" ca="1" si="198"/>
        <v>-159110.99000000005</v>
      </c>
      <c r="N272" s="35">
        <f t="shared" ca="1" si="198"/>
        <v>0</v>
      </c>
      <c r="O272" s="35">
        <f t="shared" ca="1" si="198"/>
        <v>0</v>
      </c>
      <c r="P272" s="35">
        <f t="shared" ca="1" si="198"/>
        <v>0</v>
      </c>
      <c r="Q272" s="35">
        <f t="shared" ca="1" si="198"/>
        <v>0</v>
      </c>
      <c r="R272" s="35">
        <f t="shared" ca="1" si="198"/>
        <v>-265355.67</v>
      </c>
      <c r="S272" s="35">
        <f t="shared" ca="1" si="198"/>
        <v>-13267.78</v>
      </c>
      <c r="T272" s="35">
        <f t="shared" ca="1" si="198"/>
        <v>-36210.69</v>
      </c>
      <c r="U272" s="35">
        <f t="shared" ca="1" si="198"/>
        <v>-314834.14</v>
      </c>
    </row>
    <row r="273" spans="1:21" x14ac:dyDescent="0.25">
      <c r="C273" s="2" t="s">
        <v>739</v>
      </c>
      <c r="F273" s="35">
        <f t="shared" ref="F273:U273" ca="1" si="199">SUBTOTAL(9,F5:F271)</f>
        <v>45966.609999998414</v>
      </c>
      <c r="G273" s="35">
        <f t="shared" ca="1" si="199"/>
        <v>2298.3300000000127</v>
      </c>
      <c r="H273" s="35">
        <f t="shared" ca="1" si="199"/>
        <v>12725.939999999955</v>
      </c>
      <c r="I273" s="35">
        <f t="shared" ca="1" si="199"/>
        <v>60990.880000001518</v>
      </c>
      <c r="J273" s="35">
        <f t="shared" ca="1" si="199"/>
        <v>10591.450000001467</v>
      </c>
      <c r="K273" s="35">
        <f t="shared" ca="1" si="199"/>
        <v>529.72000000018033</v>
      </c>
      <c r="L273" s="35">
        <f t="shared" ca="1" si="199"/>
        <v>-7465.0499999995427</v>
      </c>
      <c r="M273" s="35">
        <f t="shared" ca="1" si="199"/>
        <v>3656.1200000033714</v>
      </c>
      <c r="N273" s="35">
        <f t="shared" ca="1" si="199"/>
        <v>129217.1199999917</v>
      </c>
      <c r="O273" s="35">
        <f t="shared" ca="1" si="199"/>
        <v>6460.7999999997683</v>
      </c>
      <c r="P273" s="35">
        <f t="shared" ca="1" si="199"/>
        <v>60096.050000001269</v>
      </c>
      <c r="Q273" s="35">
        <f t="shared" ca="1" si="199"/>
        <v>195773.96999999825</v>
      </c>
      <c r="R273" s="35">
        <f t="shared" ca="1" si="199"/>
        <v>185775.17999999138</v>
      </c>
      <c r="S273" s="35">
        <f t="shared" ca="1" si="199"/>
        <v>9288.8499999996293</v>
      </c>
      <c r="T273" s="35">
        <f t="shared" ca="1" si="199"/>
        <v>65356.940000003859</v>
      </c>
      <c r="U273" s="35">
        <f t="shared" ca="1" si="199"/>
        <v>260420.96999998891</v>
      </c>
    </row>
    <row r="275" spans="1:21" x14ac:dyDescent="0.25">
      <c r="A275" t="s">
        <v>758</v>
      </c>
    </row>
    <row r="276" spans="1:21" x14ac:dyDescent="0.25">
      <c r="A276" t="s">
        <v>764</v>
      </c>
    </row>
    <row r="277" spans="1:21" x14ac:dyDescent="0.25">
      <c r="A277" t="s">
        <v>759</v>
      </c>
    </row>
    <row r="278" spans="1:21" x14ac:dyDescent="0.25">
      <c r="A278" t="s">
        <v>760</v>
      </c>
    </row>
    <row r="279" spans="1:21" x14ac:dyDescent="0.25">
      <c r="A279" t="s">
        <v>761</v>
      </c>
    </row>
    <row r="280" spans="1:21" x14ac:dyDescent="0.25">
      <c r="A280" t="s">
        <v>762</v>
      </c>
    </row>
    <row r="281" spans="1:21" x14ac:dyDescent="0.25">
      <c r="A281" t="s">
        <v>763</v>
      </c>
    </row>
  </sheetData>
  <sortState xmlns:xlrd2="http://schemas.microsoft.com/office/spreadsheetml/2017/richdata2" ref="A5:U271">
    <sortCondition ref="C5:C271"/>
    <sortCondition ref="D5:D271"/>
  </sortState>
  <mergeCells count="4">
    <mergeCell ref="F3:I3"/>
    <mergeCell ref="J3:M3"/>
    <mergeCell ref="N3:Q3"/>
    <mergeCell ref="R3:U3"/>
  </mergeCells>
  <conditionalFormatting sqref="A88:E273 A49:E86 A7:E47 F7:I273 A5:I6 J5:U273">
    <cfRule type="expression" dxfId="2" priority="7">
      <formula>ISNUMBER(FIND("Total",$C5))</formula>
    </cfRule>
  </conditionalFormatting>
  <conditionalFormatting sqref="A48:E48">
    <cfRule type="expression" dxfId="1" priority="6">
      <formula>ISNUMBER(FIND("Total",$C48))</formula>
    </cfRule>
  </conditionalFormatting>
  <conditionalFormatting sqref="A87:E87">
    <cfRule type="expression" dxfId="0" priority="5">
      <formula>ISNUMBER(FIND("Total",$C87))</formula>
    </cfRule>
  </conditionalFormatting>
  <pageMargins left="0.51181102362204722" right="0.51181102362204722" top="0.74803149606299213" bottom="0.51181102362204722" header="0.51181102362204722" footer="0.23622047244094491"/>
  <pageSetup paperSize="17" orientation="landscape" r:id="rId1"/>
  <headerFooter>
    <oddHeader>&amp;C&amp;"-,Bold"&amp;12&amp;F[&amp;A]</oddHeader>
    <oddFooter>&amp;L&amp;9Posted: 19 Oct 2020&amp;C&amp;9Page &amp;P of &amp;N&amp;R&amp;9Public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180"/>
  <sheetViews>
    <sheetView showZeros="0" workbookViewId="0">
      <pane xSplit="4" ySplit="4" topLeftCell="E5" activePane="bottomRight" state="frozen"/>
      <selection activeCell="D5" sqref="D5"/>
      <selection pane="topRight" activeCell="D5" sqref="D5"/>
      <selection pane="bottomLeft" activeCell="D5" sqref="D5"/>
      <selection pane="bottomRight" activeCell="E5" sqref="E5"/>
    </sheetView>
  </sheetViews>
  <sheetFormatPr defaultColWidth="12.7109375" defaultRowHeight="15" x14ac:dyDescent="0.25"/>
  <cols>
    <col min="1" max="1" width="16.85546875" bestFit="1" customWidth="1"/>
    <col min="2" max="3" width="12.7109375" style="1"/>
    <col min="4" max="4" width="15.140625" style="1" bestFit="1" customWidth="1"/>
    <col min="5" max="28" width="12.7109375" style="16" customWidth="1"/>
    <col min="29" max="40" width="12.7109375" style="17" customWidth="1"/>
    <col min="41" max="52" width="12.7109375" style="16"/>
    <col min="53" max="56" width="14.7109375" style="17" customWidth="1"/>
  </cols>
  <sheetData>
    <row r="1" spans="1:56" x14ac:dyDescent="0.25">
      <c r="A1" s="5" t="s">
        <v>257</v>
      </c>
    </row>
    <row r="2" spans="1:56" x14ac:dyDescent="0.25">
      <c r="A2" s="2" t="s">
        <v>774</v>
      </c>
      <c r="B2" s="5"/>
      <c r="E2" s="18" t="s">
        <v>744</v>
      </c>
      <c r="F2" s="18"/>
      <c r="G2" s="18"/>
      <c r="H2" s="18"/>
      <c r="I2" s="18"/>
      <c r="J2" s="18"/>
      <c r="K2" s="18"/>
      <c r="L2" s="18"/>
      <c r="M2" s="18"/>
      <c r="N2" s="18"/>
      <c r="O2" s="18"/>
      <c r="P2" s="11" t="s">
        <v>765</v>
      </c>
      <c r="Q2" s="19" t="s">
        <v>766</v>
      </c>
      <c r="R2" s="19"/>
      <c r="S2" s="19"/>
      <c r="T2" s="19"/>
      <c r="U2" s="19"/>
      <c r="V2" s="19"/>
      <c r="W2" s="19"/>
      <c r="X2" s="19"/>
      <c r="Y2" s="19"/>
      <c r="Z2" s="19"/>
      <c r="AA2" s="19"/>
      <c r="AB2" s="12" t="s">
        <v>767</v>
      </c>
      <c r="AC2" s="18" t="s">
        <v>746</v>
      </c>
      <c r="AD2" s="18"/>
      <c r="AE2" s="18"/>
      <c r="AF2" s="18"/>
      <c r="AG2" s="18"/>
      <c r="AH2" s="18"/>
      <c r="AI2" s="18"/>
      <c r="AJ2" s="18"/>
      <c r="AK2" s="18"/>
      <c r="AL2" s="18"/>
      <c r="AM2" s="18"/>
      <c r="AN2" s="11" t="s">
        <v>772</v>
      </c>
      <c r="AO2" s="19" t="s">
        <v>239</v>
      </c>
      <c r="AP2" s="20"/>
      <c r="AQ2" s="20"/>
      <c r="AR2" s="20"/>
      <c r="AS2" s="20"/>
      <c r="AT2" s="20"/>
      <c r="AU2" s="20"/>
      <c r="AV2" s="20"/>
      <c r="AW2" s="20"/>
      <c r="AX2" s="20"/>
      <c r="AY2" s="20"/>
      <c r="AZ2" s="12" t="s">
        <v>773</v>
      </c>
      <c r="BA2" s="21" t="s">
        <v>754</v>
      </c>
      <c r="BB2" s="21" t="s">
        <v>754</v>
      </c>
      <c r="BC2" s="21" t="s">
        <v>754</v>
      </c>
      <c r="BD2" s="21" t="s">
        <v>754</v>
      </c>
    </row>
    <row r="3" spans="1:56" x14ac:dyDescent="0.25">
      <c r="E3" s="22" t="s">
        <v>745</v>
      </c>
      <c r="F3" s="23"/>
      <c r="G3" s="23"/>
      <c r="H3" s="23"/>
      <c r="I3" s="23"/>
      <c r="J3" s="23"/>
      <c r="K3" s="23"/>
      <c r="L3" s="23"/>
      <c r="M3" s="23"/>
      <c r="N3" s="23"/>
      <c r="O3" s="40">
        <f>SUM(E5:P172)</f>
        <v>45966.609999998051</v>
      </c>
      <c r="P3" s="41"/>
      <c r="Q3" s="24" t="s">
        <v>768</v>
      </c>
      <c r="R3" s="25"/>
      <c r="S3" s="25"/>
      <c r="T3" s="25"/>
      <c r="U3" s="25"/>
      <c r="V3" s="25"/>
      <c r="W3" s="25"/>
      <c r="X3" s="25"/>
      <c r="Y3" s="25"/>
      <c r="Z3" s="25"/>
      <c r="AA3" s="42">
        <f>SUM(Q5:AB172)</f>
        <v>2298.3299999999672</v>
      </c>
      <c r="AB3" s="43"/>
      <c r="AC3" s="15">
        <v>0.13517482596002686</v>
      </c>
      <c r="AD3" s="15">
        <v>0.13326908825510883</v>
      </c>
      <c r="AE3" s="15">
        <v>0.13148630136986295</v>
      </c>
      <c r="AF3" s="15">
        <v>0.12958056366494491</v>
      </c>
      <c r="AG3" s="15">
        <v>0.12773630136986294</v>
      </c>
      <c r="AH3" s="15">
        <v>0.12583056366494494</v>
      </c>
      <c r="AI3" s="15">
        <v>0.12398630136986295</v>
      </c>
      <c r="AJ3" s="15">
        <v>0.12208056366494492</v>
      </c>
      <c r="AK3" s="15">
        <v>0.12017482596002689</v>
      </c>
      <c r="AL3" s="15">
        <v>0.11833056366494493</v>
      </c>
      <c r="AM3" s="15">
        <v>0.1164248259600269</v>
      </c>
      <c r="AN3" s="15">
        <v>0.11458056366494494</v>
      </c>
      <c r="AO3" s="24" t="s">
        <v>769</v>
      </c>
      <c r="AP3" s="25"/>
      <c r="AQ3" s="25"/>
      <c r="AR3" s="25"/>
      <c r="AS3" s="25"/>
      <c r="AT3" s="25"/>
      <c r="AU3" s="25"/>
      <c r="AV3" s="25"/>
      <c r="AW3" s="25"/>
      <c r="AX3" s="25"/>
      <c r="AY3" s="42">
        <f>SUM(AO5:AZ172)</f>
        <v>60990.879999999102</v>
      </c>
      <c r="AZ3" s="43"/>
      <c r="BA3" s="26" t="s">
        <v>752</v>
      </c>
      <c r="BB3" s="26" t="s">
        <v>770</v>
      </c>
      <c r="BC3" s="26" t="s">
        <v>750</v>
      </c>
      <c r="BD3" s="26" t="s">
        <v>748</v>
      </c>
    </row>
    <row r="4" spans="1:56" x14ac:dyDescent="0.25">
      <c r="A4" s="3" t="s">
        <v>238</v>
      </c>
      <c r="B4" s="4" t="s">
        <v>0</v>
      </c>
      <c r="C4" s="4" t="s">
        <v>1</v>
      </c>
      <c r="D4" s="4" t="s">
        <v>2</v>
      </c>
      <c r="E4" s="13">
        <v>42370</v>
      </c>
      <c r="F4" s="13">
        <v>42401</v>
      </c>
      <c r="G4" s="13">
        <v>42430</v>
      </c>
      <c r="H4" s="13">
        <v>42461</v>
      </c>
      <c r="I4" s="13">
        <v>42491</v>
      </c>
      <c r="J4" s="13">
        <v>42522</v>
      </c>
      <c r="K4" s="13">
        <v>42552</v>
      </c>
      <c r="L4" s="13">
        <v>42583</v>
      </c>
      <c r="M4" s="13">
        <v>42614</v>
      </c>
      <c r="N4" s="13">
        <v>42644</v>
      </c>
      <c r="O4" s="13">
        <v>42675</v>
      </c>
      <c r="P4" s="13">
        <v>42705</v>
      </c>
      <c r="Q4" s="14">
        <v>42370</v>
      </c>
      <c r="R4" s="14">
        <v>42401</v>
      </c>
      <c r="S4" s="14">
        <v>42430</v>
      </c>
      <c r="T4" s="14">
        <v>42461</v>
      </c>
      <c r="U4" s="14">
        <v>42491</v>
      </c>
      <c r="V4" s="14">
        <v>42522</v>
      </c>
      <c r="W4" s="14">
        <v>42552</v>
      </c>
      <c r="X4" s="14">
        <v>42583</v>
      </c>
      <c r="Y4" s="14">
        <v>42614</v>
      </c>
      <c r="Z4" s="14">
        <v>42644</v>
      </c>
      <c r="AA4" s="14">
        <v>42675</v>
      </c>
      <c r="AB4" s="14">
        <v>42705</v>
      </c>
      <c r="AC4" s="13">
        <v>42370</v>
      </c>
      <c r="AD4" s="13">
        <v>42401</v>
      </c>
      <c r="AE4" s="13">
        <v>42430</v>
      </c>
      <c r="AF4" s="13">
        <v>42461</v>
      </c>
      <c r="AG4" s="13">
        <v>42491</v>
      </c>
      <c r="AH4" s="13">
        <v>42522</v>
      </c>
      <c r="AI4" s="13">
        <v>42552</v>
      </c>
      <c r="AJ4" s="13">
        <v>42583</v>
      </c>
      <c r="AK4" s="13">
        <v>42614</v>
      </c>
      <c r="AL4" s="13">
        <v>42644</v>
      </c>
      <c r="AM4" s="13">
        <v>42675</v>
      </c>
      <c r="AN4" s="13">
        <v>42705</v>
      </c>
      <c r="AO4" s="14">
        <v>42370</v>
      </c>
      <c r="AP4" s="14">
        <v>42401</v>
      </c>
      <c r="AQ4" s="14">
        <v>42430</v>
      </c>
      <c r="AR4" s="14">
        <v>42461</v>
      </c>
      <c r="AS4" s="14">
        <v>42491</v>
      </c>
      <c r="AT4" s="14">
        <v>42522</v>
      </c>
      <c r="AU4" s="14">
        <v>42552</v>
      </c>
      <c r="AV4" s="14">
        <v>42583</v>
      </c>
      <c r="AW4" s="14">
        <v>42614</v>
      </c>
      <c r="AX4" s="14">
        <v>42644</v>
      </c>
      <c r="AY4" s="14">
        <v>42675</v>
      </c>
      <c r="AZ4" s="14">
        <v>42705</v>
      </c>
      <c r="BA4" s="27" t="s">
        <v>749</v>
      </c>
      <c r="BB4" s="27" t="s">
        <v>751</v>
      </c>
      <c r="BC4" s="27" t="s">
        <v>751</v>
      </c>
      <c r="BD4" s="27" t="s">
        <v>749</v>
      </c>
    </row>
    <row r="5" spans="1:56" x14ac:dyDescent="0.25">
      <c r="A5" t="str">
        <f t="shared" ref="A5:A41" si="0">B5&amp;"."&amp;IF(D5="CES1/CES2",C5,IF(C5="CRE1/CRE2",C5,D5))</f>
        <v>UNCA.0000001511</v>
      </c>
      <c r="B5" s="1" t="s">
        <v>3</v>
      </c>
      <c r="C5" s="1" t="s">
        <v>4</v>
      </c>
      <c r="D5" s="1" t="s">
        <v>4</v>
      </c>
      <c r="E5" s="17">
        <v>-0.51999999999999991</v>
      </c>
      <c r="F5" s="17">
        <v>-3.26</v>
      </c>
      <c r="G5" s="17">
        <v>-5.5399999999999991</v>
      </c>
      <c r="H5" s="17">
        <v>-28.479999999999997</v>
      </c>
      <c r="I5" s="17">
        <v>0</v>
      </c>
      <c r="J5" s="17">
        <v>0</v>
      </c>
      <c r="K5" s="17">
        <v>-4.5</v>
      </c>
      <c r="L5" s="17">
        <v>0</v>
      </c>
      <c r="M5" s="17">
        <v>-6.42</v>
      </c>
      <c r="N5" s="17">
        <v>-41.429999999999993</v>
      </c>
      <c r="O5" s="17">
        <v>0</v>
      </c>
      <c r="P5" s="17">
        <v>0</v>
      </c>
      <c r="Q5" s="20">
        <v>-0.03</v>
      </c>
      <c r="R5" s="20">
        <v>-0.16</v>
      </c>
      <c r="S5" s="20">
        <v>-0.28000000000000003</v>
      </c>
      <c r="T5" s="20">
        <v>-1.42</v>
      </c>
      <c r="U5" s="20">
        <v>0</v>
      </c>
      <c r="V5" s="20">
        <v>0</v>
      </c>
      <c r="W5" s="20">
        <v>-0.23</v>
      </c>
      <c r="X5" s="20">
        <v>0</v>
      </c>
      <c r="Y5" s="20">
        <v>-0.32</v>
      </c>
      <c r="Z5" s="20">
        <v>-2.0699999999999998</v>
      </c>
      <c r="AA5" s="20">
        <v>0</v>
      </c>
      <c r="AB5" s="20">
        <v>0</v>
      </c>
      <c r="AC5" s="17">
        <v>-7.0000000000000007E-2</v>
      </c>
      <c r="AD5" s="17">
        <v>-0.43</v>
      </c>
      <c r="AE5" s="17">
        <v>-0.73</v>
      </c>
      <c r="AF5" s="17">
        <v>-3.69</v>
      </c>
      <c r="AG5" s="17">
        <v>0</v>
      </c>
      <c r="AH5" s="17">
        <v>0</v>
      </c>
      <c r="AI5" s="17">
        <v>-0.56000000000000005</v>
      </c>
      <c r="AJ5" s="17">
        <v>0</v>
      </c>
      <c r="AK5" s="17">
        <v>-0.77</v>
      </c>
      <c r="AL5" s="17">
        <v>-4.9000000000000004</v>
      </c>
      <c r="AM5" s="17">
        <v>0</v>
      </c>
      <c r="AN5" s="17">
        <v>0</v>
      </c>
      <c r="AO5" s="20">
        <v>-0.61999999999999988</v>
      </c>
      <c r="AP5" s="20">
        <v>-3.85</v>
      </c>
      <c r="AQ5" s="20">
        <v>-6.5499999999999989</v>
      </c>
      <c r="AR5" s="20">
        <v>-33.589999999999996</v>
      </c>
      <c r="AS5" s="20">
        <v>0</v>
      </c>
      <c r="AT5" s="20">
        <v>0</v>
      </c>
      <c r="AU5" s="20">
        <v>-5.2900000000000009</v>
      </c>
      <c r="AV5" s="20">
        <v>0</v>
      </c>
      <c r="AW5" s="20">
        <v>-7.51</v>
      </c>
      <c r="AX5" s="20">
        <v>-48.399999999999991</v>
      </c>
      <c r="AY5" s="20">
        <v>0</v>
      </c>
      <c r="AZ5" s="20">
        <v>0</v>
      </c>
      <c r="BA5" s="17">
        <f t="shared" ref="BA5:BA36" si="1">SUM(E5:P5)</f>
        <v>-90.149999999999991</v>
      </c>
      <c r="BB5" s="17">
        <f t="shared" ref="BB5:BB36" si="2">SUM(Q5:AB5)</f>
        <v>-4.51</v>
      </c>
      <c r="BC5" s="17">
        <f>SUM(AC5:AN5)</f>
        <v>-11.15</v>
      </c>
      <c r="BD5" s="17">
        <f>SUM(AO5:AZ5)</f>
        <v>-105.80999999999999</v>
      </c>
    </row>
    <row r="6" spans="1:56" x14ac:dyDescent="0.25">
      <c r="A6" t="str">
        <f t="shared" si="0"/>
        <v>UNCA.0000006711</v>
      </c>
      <c r="B6" s="1" t="s">
        <v>3</v>
      </c>
      <c r="C6" s="1" t="s">
        <v>5</v>
      </c>
      <c r="D6" s="1" t="s">
        <v>5</v>
      </c>
      <c r="E6" s="17">
        <v>0</v>
      </c>
      <c r="F6" s="17">
        <v>0</v>
      </c>
      <c r="G6" s="17">
        <v>0</v>
      </c>
      <c r="H6" s="17">
        <v>-26.05</v>
      </c>
      <c r="I6" s="17">
        <v>-527.41000000000008</v>
      </c>
      <c r="J6" s="17">
        <v>-119.22999999999999</v>
      </c>
      <c r="K6" s="17">
        <v>-137.93</v>
      </c>
      <c r="L6" s="17">
        <v>-22.299999999999997</v>
      </c>
      <c r="M6" s="17">
        <v>-13.000000000000002</v>
      </c>
      <c r="N6" s="17">
        <v>0</v>
      </c>
      <c r="O6" s="17">
        <v>0</v>
      </c>
      <c r="P6" s="17">
        <v>0</v>
      </c>
      <c r="Q6" s="20">
        <v>0</v>
      </c>
      <c r="R6" s="20">
        <v>0</v>
      </c>
      <c r="S6" s="20">
        <v>0</v>
      </c>
      <c r="T6" s="20">
        <v>-1.3</v>
      </c>
      <c r="U6" s="20">
        <v>-26.37</v>
      </c>
      <c r="V6" s="20">
        <v>-5.96</v>
      </c>
      <c r="W6" s="20">
        <v>-6.9</v>
      </c>
      <c r="X6" s="20">
        <v>-1.1200000000000001</v>
      </c>
      <c r="Y6" s="20">
        <v>-0.65</v>
      </c>
      <c r="Z6" s="20">
        <v>0</v>
      </c>
      <c r="AA6" s="20">
        <v>0</v>
      </c>
      <c r="AB6" s="20">
        <v>0</v>
      </c>
      <c r="AC6" s="17">
        <v>0</v>
      </c>
      <c r="AD6" s="17">
        <v>0</v>
      </c>
      <c r="AE6" s="17">
        <v>0</v>
      </c>
      <c r="AF6" s="17">
        <v>-3.38</v>
      </c>
      <c r="AG6" s="17">
        <v>-67.37</v>
      </c>
      <c r="AH6" s="17">
        <v>-15</v>
      </c>
      <c r="AI6" s="17">
        <v>-17.100000000000001</v>
      </c>
      <c r="AJ6" s="17">
        <v>-2.72</v>
      </c>
      <c r="AK6" s="17">
        <v>-1.56</v>
      </c>
      <c r="AL6" s="17">
        <v>0</v>
      </c>
      <c r="AM6" s="17">
        <v>0</v>
      </c>
      <c r="AN6" s="17">
        <v>0</v>
      </c>
      <c r="AO6" s="20">
        <v>0</v>
      </c>
      <c r="AP6" s="20">
        <v>0</v>
      </c>
      <c r="AQ6" s="20">
        <v>0</v>
      </c>
      <c r="AR6" s="20">
        <v>-30.73</v>
      </c>
      <c r="AS6" s="20">
        <v>-621.15000000000009</v>
      </c>
      <c r="AT6" s="20">
        <v>-140.19</v>
      </c>
      <c r="AU6" s="20">
        <v>-161.93</v>
      </c>
      <c r="AV6" s="20">
        <v>-26.139999999999997</v>
      </c>
      <c r="AW6" s="20">
        <v>-15.210000000000003</v>
      </c>
      <c r="AX6" s="20">
        <v>0</v>
      </c>
      <c r="AY6" s="20">
        <v>0</v>
      </c>
      <c r="AZ6" s="20">
        <v>0</v>
      </c>
      <c r="BA6" s="17">
        <f t="shared" si="1"/>
        <v>-845.92000000000007</v>
      </c>
      <c r="BB6" s="17">
        <f t="shared" si="2"/>
        <v>-42.3</v>
      </c>
      <c r="BC6" s="17">
        <f t="shared" ref="BC6:BC69" si="3">SUM(AC6:AN6)</f>
        <v>-107.13</v>
      </c>
      <c r="BD6" s="17">
        <f t="shared" ref="BD6:BD69" si="4">SUM(AO6:AZ6)</f>
        <v>-995.35000000000025</v>
      </c>
    </row>
    <row r="7" spans="1:56" x14ac:dyDescent="0.25">
      <c r="A7" t="str">
        <f t="shared" si="0"/>
        <v>UNCA.0000022911</v>
      </c>
      <c r="B7" s="1" t="s">
        <v>3</v>
      </c>
      <c r="C7" s="1" t="s">
        <v>6</v>
      </c>
      <c r="D7" s="1" t="s">
        <v>6</v>
      </c>
      <c r="E7" s="17">
        <v>-0.33000000000000007</v>
      </c>
      <c r="F7" s="17">
        <v>-1.6099999999999999</v>
      </c>
      <c r="G7" s="17">
        <v>-0.51</v>
      </c>
      <c r="H7" s="17">
        <v>-33.700000000000003</v>
      </c>
      <c r="I7" s="17">
        <v>-36.519999999999996</v>
      </c>
      <c r="J7" s="17">
        <v>-35.160000000000004</v>
      </c>
      <c r="K7" s="17">
        <v>-22.87</v>
      </c>
      <c r="L7" s="17">
        <v>-28.689999999999998</v>
      </c>
      <c r="M7" s="17">
        <v>-75.22</v>
      </c>
      <c r="N7" s="17">
        <v>-4.0199999999999996</v>
      </c>
      <c r="O7" s="17">
        <v>-3.23</v>
      </c>
      <c r="P7" s="17">
        <v>-0.22000000000000003</v>
      </c>
      <c r="Q7" s="20">
        <v>-0.02</v>
      </c>
      <c r="R7" s="20">
        <v>-0.08</v>
      </c>
      <c r="S7" s="20">
        <v>-0.03</v>
      </c>
      <c r="T7" s="20">
        <v>-1.69</v>
      </c>
      <c r="U7" s="20">
        <v>-1.83</v>
      </c>
      <c r="V7" s="20">
        <v>-1.76</v>
      </c>
      <c r="W7" s="20">
        <v>-1.1399999999999999</v>
      </c>
      <c r="X7" s="20">
        <v>-1.43</v>
      </c>
      <c r="Y7" s="20">
        <v>-3.76</v>
      </c>
      <c r="Z7" s="20">
        <v>-0.2</v>
      </c>
      <c r="AA7" s="20">
        <v>-0.16</v>
      </c>
      <c r="AB7" s="20">
        <v>-0.01</v>
      </c>
      <c r="AC7" s="17">
        <v>-0.04</v>
      </c>
      <c r="AD7" s="17">
        <v>-0.21</v>
      </c>
      <c r="AE7" s="17">
        <v>-7.0000000000000007E-2</v>
      </c>
      <c r="AF7" s="17">
        <v>-4.37</v>
      </c>
      <c r="AG7" s="17">
        <v>-4.66</v>
      </c>
      <c r="AH7" s="17">
        <v>-4.42</v>
      </c>
      <c r="AI7" s="17">
        <v>-2.84</v>
      </c>
      <c r="AJ7" s="17">
        <v>-3.5</v>
      </c>
      <c r="AK7" s="17">
        <v>-9.0399999999999991</v>
      </c>
      <c r="AL7" s="17">
        <v>-0.48</v>
      </c>
      <c r="AM7" s="17">
        <v>-0.38</v>
      </c>
      <c r="AN7" s="17">
        <v>-0.03</v>
      </c>
      <c r="AO7" s="20">
        <v>-0.39000000000000007</v>
      </c>
      <c r="AP7" s="20">
        <v>-1.9</v>
      </c>
      <c r="AQ7" s="20">
        <v>-0.6100000000000001</v>
      </c>
      <c r="AR7" s="20">
        <v>-39.76</v>
      </c>
      <c r="AS7" s="20">
        <v>-43.009999999999991</v>
      </c>
      <c r="AT7" s="20">
        <v>-41.34</v>
      </c>
      <c r="AU7" s="20">
        <v>-26.85</v>
      </c>
      <c r="AV7" s="20">
        <v>-33.619999999999997</v>
      </c>
      <c r="AW7" s="20">
        <v>-88.02000000000001</v>
      </c>
      <c r="AX7" s="20">
        <v>-4.6999999999999993</v>
      </c>
      <c r="AY7" s="20">
        <v>-3.77</v>
      </c>
      <c r="AZ7" s="20">
        <v>-0.26</v>
      </c>
      <c r="BA7" s="17">
        <f t="shared" si="1"/>
        <v>-242.08</v>
      </c>
      <c r="BB7" s="17">
        <f t="shared" si="2"/>
        <v>-12.109999999999998</v>
      </c>
      <c r="BC7" s="17">
        <f t="shared" si="3"/>
        <v>-30.04</v>
      </c>
      <c r="BD7" s="17">
        <f t="shared" si="4"/>
        <v>-284.22999999999996</v>
      </c>
    </row>
    <row r="8" spans="1:56" x14ac:dyDescent="0.25">
      <c r="A8" t="str">
        <f t="shared" si="0"/>
        <v>UNCA.0000025611</v>
      </c>
      <c r="B8" s="1" t="s">
        <v>3</v>
      </c>
      <c r="C8" s="1" t="s">
        <v>7</v>
      </c>
      <c r="D8" s="1" t="s">
        <v>7</v>
      </c>
      <c r="E8" s="17">
        <v>-48.430000000000007</v>
      </c>
      <c r="F8" s="17">
        <v>-84.730000000000018</v>
      </c>
      <c r="G8" s="17">
        <v>-70.55</v>
      </c>
      <c r="H8" s="17">
        <v>-246.97</v>
      </c>
      <c r="I8" s="17">
        <v>-633.09999999999991</v>
      </c>
      <c r="J8" s="17">
        <v>-100.44</v>
      </c>
      <c r="K8" s="17">
        <v>-246.74</v>
      </c>
      <c r="L8" s="17">
        <v>-916.04000000000008</v>
      </c>
      <c r="M8" s="17">
        <v>-1397.77</v>
      </c>
      <c r="N8" s="17">
        <v>-297.19</v>
      </c>
      <c r="O8" s="17">
        <v>-776.6</v>
      </c>
      <c r="P8" s="17">
        <v>-1363.92</v>
      </c>
      <c r="Q8" s="20">
        <v>-2.42</v>
      </c>
      <c r="R8" s="20">
        <v>-4.24</v>
      </c>
      <c r="S8" s="20">
        <v>-3.53</v>
      </c>
      <c r="T8" s="20">
        <v>-12.35</v>
      </c>
      <c r="U8" s="20">
        <v>-31.66</v>
      </c>
      <c r="V8" s="20">
        <v>-5.0199999999999996</v>
      </c>
      <c r="W8" s="20">
        <v>-12.34</v>
      </c>
      <c r="X8" s="20">
        <v>-45.8</v>
      </c>
      <c r="Y8" s="20">
        <v>-69.89</v>
      </c>
      <c r="Z8" s="20">
        <v>-14.86</v>
      </c>
      <c r="AA8" s="20">
        <v>-38.83</v>
      </c>
      <c r="AB8" s="20">
        <v>-68.2</v>
      </c>
      <c r="AC8" s="17">
        <v>-6.55</v>
      </c>
      <c r="AD8" s="17">
        <v>-11.29</v>
      </c>
      <c r="AE8" s="17">
        <v>-9.2799999999999994</v>
      </c>
      <c r="AF8" s="17">
        <v>-32</v>
      </c>
      <c r="AG8" s="17">
        <v>-80.87</v>
      </c>
      <c r="AH8" s="17">
        <v>-12.64</v>
      </c>
      <c r="AI8" s="17">
        <v>-30.59</v>
      </c>
      <c r="AJ8" s="17">
        <v>-111.83</v>
      </c>
      <c r="AK8" s="17">
        <v>-167.98</v>
      </c>
      <c r="AL8" s="17">
        <v>-35.17</v>
      </c>
      <c r="AM8" s="17">
        <v>-90.42</v>
      </c>
      <c r="AN8" s="17">
        <v>-156.28</v>
      </c>
      <c r="AO8" s="20">
        <v>-57.400000000000006</v>
      </c>
      <c r="AP8" s="20">
        <v>-100.26000000000002</v>
      </c>
      <c r="AQ8" s="20">
        <v>-83.36</v>
      </c>
      <c r="AR8" s="20">
        <v>-291.32</v>
      </c>
      <c r="AS8" s="20">
        <v>-745.62999999999988</v>
      </c>
      <c r="AT8" s="20">
        <v>-118.1</v>
      </c>
      <c r="AU8" s="20">
        <v>-289.66999999999996</v>
      </c>
      <c r="AV8" s="20">
        <v>-1073.67</v>
      </c>
      <c r="AW8" s="20">
        <v>-1635.64</v>
      </c>
      <c r="AX8" s="20">
        <v>-347.22</v>
      </c>
      <c r="AY8" s="20">
        <v>-905.85</v>
      </c>
      <c r="AZ8" s="20">
        <v>-1588.4</v>
      </c>
      <c r="BA8" s="17">
        <f t="shared" si="1"/>
        <v>-6182.4800000000005</v>
      </c>
      <c r="BB8" s="17">
        <f t="shared" si="2"/>
        <v>-309.14</v>
      </c>
      <c r="BC8" s="17">
        <f t="shared" si="3"/>
        <v>-744.9</v>
      </c>
      <c r="BD8" s="17">
        <f t="shared" si="4"/>
        <v>-7236.52</v>
      </c>
    </row>
    <row r="9" spans="1:56" x14ac:dyDescent="0.25">
      <c r="A9" t="str">
        <f t="shared" si="0"/>
        <v>UNCA.0000027711</v>
      </c>
      <c r="B9" s="1" t="s">
        <v>3</v>
      </c>
      <c r="C9" s="1" t="s">
        <v>8</v>
      </c>
      <c r="D9" s="1" t="s">
        <v>8</v>
      </c>
      <c r="E9" s="17">
        <v>-113.26000000000003</v>
      </c>
      <c r="F9" s="17">
        <v>-209.11</v>
      </c>
      <c r="G9" s="17">
        <v>-210.54999999999998</v>
      </c>
      <c r="H9" s="17">
        <v>-397.85</v>
      </c>
      <c r="I9" s="17">
        <v>-149.82999999999998</v>
      </c>
      <c r="J9" s="17">
        <v>-262.23</v>
      </c>
      <c r="K9" s="17">
        <v>-108.88999999999999</v>
      </c>
      <c r="L9" s="17">
        <v>-366.52</v>
      </c>
      <c r="M9" s="17">
        <v>-248.90999999999997</v>
      </c>
      <c r="N9" s="17">
        <v>-192.18</v>
      </c>
      <c r="O9" s="17">
        <v>-252.98999999999998</v>
      </c>
      <c r="P9" s="17">
        <v>-720.6099999999999</v>
      </c>
      <c r="Q9" s="20">
        <v>-5.66</v>
      </c>
      <c r="R9" s="20">
        <v>-10.46</v>
      </c>
      <c r="S9" s="20">
        <v>-10.53</v>
      </c>
      <c r="T9" s="20">
        <v>-19.89</v>
      </c>
      <c r="U9" s="20">
        <v>-7.49</v>
      </c>
      <c r="V9" s="20">
        <v>-13.11</v>
      </c>
      <c r="W9" s="20">
        <v>-5.44</v>
      </c>
      <c r="X9" s="20">
        <v>-18.329999999999998</v>
      </c>
      <c r="Y9" s="20">
        <v>-12.45</v>
      </c>
      <c r="Z9" s="20">
        <v>-9.61</v>
      </c>
      <c r="AA9" s="20">
        <v>-12.65</v>
      </c>
      <c r="AB9" s="20">
        <v>-36.03</v>
      </c>
      <c r="AC9" s="17">
        <v>-15.31</v>
      </c>
      <c r="AD9" s="17">
        <v>-27.87</v>
      </c>
      <c r="AE9" s="17">
        <v>-27.68</v>
      </c>
      <c r="AF9" s="17">
        <v>-51.55</v>
      </c>
      <c r="AG9" s="17">
        <v>-19.14</v>
      </c>
      <c r="AH9" s="17">
        <v>-33</v>
      </c>
      <c r="AI9" s="17">
        <v>-13.5</v>
      </c>
      <c r="AJ9" s="17">
        <v>-44.74</v>
      </c>
      <c r="AK9" s="17">
        <v>-29.91</v>
      </c>
      <c r="AL9" s="17">
        <v>-22.74</v>
      </c>
      <c r="AM9" s="17">
        <v>-29.45</v>
      </c>
      <c r="AN9" s="17">
        <v>-82.57</v>
      </c>
      <c r="AO9" s="20">
        <v>-134.23000000000002</v>
      </c>
      <c r="AP9" s="20">
        <v>-247.44000000000003</v>
      </c>
      <c r="AQ9" s="20">
        <v>-248.76</v>
      </c>
      <c r="AR9" s="20">
        <v>-469.29</v>
      </c>
      <c r="AS9" s="20">
        <v>-176.45999999999998</v>
      </c>
      <c r="AT9" s="20">
        <v>-308.34000000000003</v>
      </c>
      <c r="AU9" s="20">
        <v>-127.82999999999998</v>
      </c>
      <c r="AV9" s="20">
        <v>-429.59</v>
      </c>
      <c r="AW9" s="20">
        <v>-291.27</v>
      </c>
      <c r="AX9" s="20">
        <v>-224.53000000000003</v>
      </c>
      <c r="AY9" s="20">
        <v>-295.08999999999997</v>
      </c>
      <c r="AZ9" s="20">
        <v>-839.20999999999981</v>
      </c>
      <c r="BA9" s="17">
        <f t="shared" si="1"/>
        <v>-3232.9299999999994</v>
      </c>
      <c r="BB9" s="17">
        <f t="shared" si="2"/>
        <v>-161.65</v>
      </c>
      <c r="BC9" s="17">
        <f t="shared" si="3"/>
        <v>-397.46000000000004</v>
      </c>
      <c r="BD9" s="17">
        <f t="shared" si="4"/>
        <v>-3792.04</v>
      </c>
    </row>
    <row r="10" spans="1:56" x14ac:dyDescent="0.25">
      <c r="A10" t="str">
        <f t="shared" si="0"/>
        <v>UNCA.0000034911</v>
      </c>
      <c r="B10" s="1" t="s">
        <v>3</v>
      </c>
      <c r="C10" s="1" t="s">
        <v>9</v>
      </c>
      <c r="D10" s="1" t="s">
        <v>9</v>
      </c>
      <c r="E10" s="17">
        <v>0</v>
      </c>
      <c r="F10" s="17">
        <v>0</v>
      </c>
      <c r="G10" s="17">
        <v>0</v>
      </c>
      <c r="H10" s="17">
        <v>4.0999999999999996</v>
      </c>
      <c r="I10" s="17">
        <v>0.22</v>
      </c>
      <c r="J10" s="17">
        <v>0</v>
      </c>
      <c r="K10" s="17">
        <v>3.9999999999999987E-2</v>
      </c>
      <c r="L10" s="17">
        <v>4.05</v>
      </c>
      <c r="M10" s="17">
        <v>0</v>
      </c>
      <c r="N10" s="17">
        <v>0.70000000000000007</v>
      </c>
      <c r="O10" s="17">
        <v>62.019999999999996</v>
      </c>
      <c r="P10" s="17">
        <v>0</v>
      </c>
      <c r="Q10" s="20">
        <v>0</v>
      </c>
      <c r="R10" s="20">
        <v>0</v>
      </c>
      <c r="S10" s="20">
        <v>0</v>
      </c>
      <c r="T10" s="20">
        <v>0.21</v>
      </c>
      <c r="U10" s="20">
        <v>0.01</v>
      </c>
      <c r="V10" s="20">
        <v>0</v>
      </c>
      <c r="W10" s="20">
        <v>0</v>
      </c>
      <c r="X10" s="20">
        <v>0.2</v>
      </c>
      <c r="Y10" s="20">
        <v>0</v>
      </c>
      <c r="Z10" s="20">
        <v>0.04</v>
      </c>
      <c r="AA10" s="20">
        <v>3.1</v>
      </c>
      <c r="AB10" s="20">
        <v>0</v>
      </c>
      <c r="AC10" s="17">
        <v>0</v>
      </c>
      <c r="AD10" s="17">
        <v>0</v>
      </c>
      <c r="AE10" s="17">
        <v>0</v>
      </c>
      <c r="AF10" s="17">
        <v>0.53</v>
      </c>
      <c r="AG10" s="17">
        <v>0.03</v>
      </c>
      <c r="AH10" s="17">
        <v>0</v>
      </c>
      <c r="AI10" s="17">
        <v>0</v>
      </c>
      <c r="AJ10" s="17">
        <v>0.49</v>
      </c>
      <c r="AK10" s="17">
        <v>0</v>
      </c>
      <c r="AL10" s="17">
        <v>0.08</v>
      </c>
      <c r="AM10" s="17">
        <v>7.22</v>
      </c>
      <c r="AN10" s="17">
        <v>0</v>
      </c>
      <c r="AO10" s="20">
        <v>0</v>
      </c>
      <c r="AP10" s="20">
        <v>0</v>
      </c>
      <c r="AQ10" s="20">
        <v>0</v>
      </c>
      <c r="AR10" s="20">
        <v>4.84</v>
      </c>
      <c r="AS10" s="20">
        <v>0.26</v>
      </c>
      <c r="AT10" s="20">
        <v>0</v>
      </c>
      <c r="AU10" s="20">
        <v>3.9999999999999987E-2</v>
      </c>
      <c r="AV10" s="20">
        <v>4.74</v>
      </c>
      <c r="AW10" s="20">
        <v>0</v>
      </c>
      <c r="AX10" s="20">
        <v>0.82000000000000006</v>
      </c>
      <c r="AY10" s="20">
        <v>72.339999999999989</v>
      </c>
      <c r="AZ10" s="20">
        <v>0</v>
      </c>
      <c r="BA10" s="17">
        <f t="shared" si="1"/>
        <v>71.13</v>
      </c>
      <c r="BB10" s="17">
        <f t="shared" si="2"/>
        <v>3.56</v>
      </c>
      <c r="BC10" s="17">
        <f t="shared" si="3"/>
        <v>8.35</v>
      </c>
      <c r="BD10" s="17">
        <f t="shared" si="4"/>
        <v>83.039999999999992</v>
      </c>
    </row>
    <row r="11" spans="1:56" x14ac:dyDescent="0.25">
      <c r="A11" t="str">
        <f t="shared" si="0"/>
        <v>UNCA.0000038511</v>
      </c>
      <c r="B11" s="1" t="s">
        <v>3</v>
      </c>
      <c r="C11" s="1" t="s">
        <v>10</v>
      </c>
      <c r="D11" s="1" t="s">
        <v>10</v>
      </c>
      <c r="E11" s="17">
        <v>0</v>
      </c>
      <c r="F11" s="17">
        <v>0</v>
      </c>
      <c r="G11" s="17">
        <v>0</v>
      </c>
      <c r="H11" s="17">
        <v>0</v>
      </c>
      <c r="I11" s="17">
        <v>0</v>
      </c>
      <c r="J11" s="17">
        <v>0</v>
      </c>
      <c r="K11" s="17">
        <v>0</v>
      </c>
      <c r="L11" s="17">
        <v>0</v>
      </c>
      <c r="M11" s="17">
        <v>0</v>
      </c>
      <c r="N11" s="17">
        <v>0</v>
      </c>
      <c r="O11" s="17">
        <v>0</v>
      </c>
      <c r="P11" s="17">
        <v>-1.3</v>
      </c>
      <c r="Q11" s="20">
        <v>0</v>
      </c>
      <c r="R11" s="20">
        <v>0</v>
      </c>
      <c r="S11" s="20">
        <v>0</v>
      </c>
      <c r="T11" s="20">
        <v>0</v>
      </c>
      <c r="U11" s="20">
        <v>0</v>
      </c>
      <c r="V11" s="20">
        <v>0</v>
      </c>
      <c r="W11" s="20">
        <v>0</v>
      </c>
      <c r="X11" s="20">
        <v>0</v>
      </c>
      <c r="Y11" s="20">
        <v>0</v>
      </c>
      <c r="Z11" s="20">
        <v>0</v>
      </c>
      <c r="AA11" s="20">
        <v>0</v>
      </c>
      <c r="AB11" s="20">
        <v>-7.0000000000000007E-2</v>
      </c>
      <c r="AC11" s="17">
        <v>0</v>
      </c>
      <c r="AD11" s="17">
        <v>0</v>
      </c>
      <c r="AE11" s="17">
        <v>0</v>
      </c>
      <c r="AF11" s="17">
        <v>0</v>
      </c>
      <c r="AG11" s="17">
        <v>0</v>
      </c>
      <c r="AH11" s="17">
        <v>0</v>
      </c>
      <c r="AI11" s="17">
        <v>0</v>
      </c>
      <c r="AJ11" s="17">
        <v>0</v>
      </c>
      <c r="AK11" s="17">
        <v>0</v>
      </c>
      <c r="AL11" s="17">
        <v>0</v>
      </c>
      <c r="AM11" s="17">
        <v>0</v>
      </c>
      <c r="AN11" s="17">
        <v>-0.15</v>
      </c>
      <c r="AO11" s="20">
        <v>0</v>
      </c>
      <c r="AP11" s="20">
        <v>0</v>
      </c>
      <c r="AQ11" s="20">
        <v>0</v>
      </c>
      <c r="AR11" s="20">
        <v>0</v>
      </c>
      <c r="AS11" s="20">
        <v>0</v>
      </c>
      <c r="AT11" s="20">
        <v>0</v>
      </c>
      <c r="AU11" s="20">
        <v>0</v>
      </c>
      <c r="AV11" s="20">
        <v>0</v>
      </c>
      <c r="AW11" s="20">
        <v>0</v>
      </c>
      <c r="AX11" s="20">
        <v>0</v>
      </c>
      <c r="AY11" s="20">
        <v>0</v>
      </c>
      <c r="AZ11" s="20">
        <v>-1.52</v>
      </c>
      <c r="BA11" s="17">
        <f t="shared" si="1"/>
        <v>-1.3</v>
      </c>
      <c r="BB11" s="17">
        <f t="shared" si="2"/>
        <v>-7.0000000000000007E-2</v>
      </c>
      <c r="BC11" s="17">
        <f t="shared" si="3"/>
        <v>-0.15</v>
      </c>
      <c r="BD11" s="17">
        <f t="shared" si="4"/>
        <v>-1.52</v>
      </c>
    </row>
    <row r="12" spans="1:56" x14ac:dyDescent="0.25">
      <c r="A12" t="str">
        <f t="shared" si="0"/>
        <v>UNCA.0000039611</v>
      </c>
      <c r="B12" s="1" t="s">
        <v>3</v>
      </c>
      <c r="C12" s="1" t="s">
        <v>11</v>
      </c>
      <c r="D12" s="1" t="s">
        <v>11</v>
      </c>
      <c r="E12" s="17">
        <v>154.94999999999996</v>
      </c>
      <c r="F12" s="17">
        <v>216.79</v>
      </c>
      <c r="G12" s="17">
        <v>136.50999999999996</v>
      </c>
      <c r="H12" s="17">
        <v>47.349999999999952</v>
      </c>
      <c r="I12" s="17">
        <v>17.550000000000004</v>
      </c>
      <c r="J12" s="17">
        <v>119.16</v>
      </c>
      <c r="K12" s="17">
        <v>33.89</v>
      </c>
      <c r="L12" s="17">
        <v>9.8099999999999934</v>
      </c>
      <c r="M12" s="17">
        <v>33.99</v>
      </c>
      <c r="N12" s="17">
        <v>93.649999999999991</v>
      </c>
      <c r="O12" s="17">
        <v>109.97</v>
      </c>
      <c r="P12" s="17">
        <v>48.490000000000038</v>
      </c>
      <c r="Q12" s="20">
        <v>7.75</v>
      </c>
      <c r="R12" s="20">
        <v>10.84</v>
      </c>
      <c r="S12" s="20">
        <v>6.83</v>
      </c>
      <c r="T12" s="20">
        <v>2.37</v>
      </c>
      <c r="U12" s="20">
        <v>0.88</v>
      </c>
      <c r="V12" s="20">
        <v>5.96</v>
      </c>
      <c r="W12" s="20">
        <v>1.69</v>
      </c>
      <c r="X12" s="20">
        <v>0.49</v>
      </c>
      <c r="Y12" s="20">
        <v>1.7</v>
      </c>
      <c r="Z12" s="20">
        <v>4.68</v>
      </c>
      <c r="AA12" s="20">
        <v>5.5</v>
      </c>
      <c r="AB12" s="20">
        <v>2.42</v>
      </c>
      <c r="AC12" s="17">
        <v>20.95</v>
      </c>
      <c r="AD12" s="17">
        <v>28.89</v>
      </c>
      <c r="AE12" s="17">
        <v>17.95</v>
      </c>
      <c r="AF12" s="17">
        <v>6.14</v>
      </c>
      <c r="AG12" s="17">
        <v>2.2400000000000002</v>
      </c>
      <c r="AH12" s="17">
        <v>14.99</v>
      </c>
      <c r="AI12" s="17">
        <v>4.2</v>
      </c>
      <c r="AJ12" s="17">
        <v>1.2</v>
      </c>
      <c r="AK12" s="17">
        <v>4.08</v>
      </c>
      <c r="AL12" s="17">
        <v>11.08</v>
      </c>
      <c r="AM12" s="17">
        <v>12.8</v>
      </c>
      <c r="AN12" s="17">
        <v>5.56</v>
      </c>
      <c r="AO12" s="20">
        <v>183.64999999999995</v>
      </c>
      <c r="AP12" s="20">
        <v>256.52</v>
      </c>
      <c r="AQ12" s="20">
        <v>161.28999999999996</v>
      </c>
      <c r="AR12" s="20">
        <v>55.85999999999995</v>
      </c>
      <c r="AS12" s="20">
        <v>20.67</v>
      </c>
      <c r="AT12" s="20">
        <v>140.10999999999999</v>
      </c>
      <c r="AU12" s="20">
        <v>39.78</v>
      </c>
      <c r="AV12" s="20">
        <v>11.499999999999993</v>
      </c>
      <c r="AW12" s="20">
        <v>39.770000000000003</v>
      </c>
      <c r="AX12" s="20">
        <v>109.40999999999998</v>
      </c>
      <c r="AY12" s="20">
        <v>128.27000000000001</v>
      </c>
      <c r="AZ12" s="20">
        <v>56.470000000000041</v>
      </c>
      <c r="BA12" s="17">
        <f t="shared" si="1"/>
        <v>1022.1099999999997</v>
      </c>
      <c r="BB12" s="17">
        <f t="shared" si="2"/>
        <v>51.110000000000007</v>
      </c>
      <c r="BC12" s="17">
        <f t="shared" si="3"/>
        <v>130.07999999999998</v>
      </c>
      <c r="BD12" s="17">
        <f t="shared" si="4"/>
        <v>1203.2999999999997</v>
      </c>
    </row>
    <row r="13" spans="1:56" x14ac:dyDescent="0.25">
      <c r="A13" t="str">
        <f t="shared" si="0"/>
        <v>UNCA.0000045411</v>
      </c>
      <c r="B13" s="1" t="s">
        <v>3</v>
      </c>
      <c r="C13" s="1" t="s">
        <v>12</v>
      </c>
      <c r="D13" s="1" t="s">
        <v>12</v>
      </c>
      <c r="E13" s="17">
        <v>0</v>
      </c>
      <c r="F13" s="17">
        <v>0</v>
      </c>
      <c r="G13" s="17">
        <v>0</v>
      </c>
      <c r="H13" s="17">
        <v>0</v>
      </c>
      <c r="I13" s="17">
        <v>0</v>
      </c>
      <c r="J13" s="17">
        <v>0</v>
      </c>
      <c r="K13" s="17">
        <v>0</v>
      </c>
      <c r="L13" s="17">
        <v>0</v>
      </c>
      <c r="M13" s="17">
        <v>0</v>
      </c>
      <c r="N13" s="17">
        <v>0</v>
      </c>
      <c r="O13" s="17">
        <v>0</v>
      </c>
      <c r="P13" s="17">
        <v>0</v>
      </c>
      <c r="Q13" s="20">
        <v>0</v>
      </c>
      <c r="R13" s="20">
        <v>0</v>
      </c>
      <c r="S13" s="20">
        <v>0</v>
      </c>
      <c r="T13" s="20">
        <v>0</v>
      </c>
      <c r="U13" s="20">
        <v>0</v>
      </c>
      <c r="V13" s="20">
        <v>0</v>
      </c>
      <c r="W13" s="20">
        <v>0</v>
      </c>
      <c r="X13" s="20">
        <v>0</v>
      </c>
      <c r="Y13" s="20">
        <v>0</v>
      </c>
      <c r="Z13" s="20">
        <v>0</v>
      </c>
      <c r="AA13" s="20">
        <v>0</v>
      </c>
      <c r="AB13" s="20">
        <v>0</v>
      </c>
      <c r="AC13" s="17">
        <v>0</v>
      </c>
      <c r="AD13" s="17">
        <v>0</v>
      </c>
      <c r="AE13" s="17">
        <v>0</v>
      </c>
      <c r="AF13" s="17">
        <v>0</v>
      </c>
      <c r="AG13" s="17">
        <v>0</v>
      </c>
      <c r="AH13" s="17">
        <v>0</v>
      </c>
      <c r="AI13" s="17">
        <v>0</v>
      </c>
      <c r="AJ13" s="17">
        <v>0</v>
      </c>
      <c r="AK13" s="17">
        <v>0</v>
      </c>
      <c r="AL13" s="17">
        <v>0</v>
      </c>
      <c r="AM13" s="17">
        <v>0</v>
      </c>
      <c r="AN13" s="17">
        <v>0</v>
      </c>
      <c r="AO13" s="20">
        <v>0</v>
      </c>
      <c r="AP13" s="20">
        <v>0</v>
      </c>
      <c r="AQ13" s="20">
        <v>0</v>
      </c>
      <c r="AR13" s="20">
        <v>0</v>
      </c>
      <c r="AS13" s="20">
        <v>0</v>
      </c>
      <c r="AT13" s="20">
        <v>0</v>
      </c>
      <c r="AU13" s="20">
        <v>0</v>
      </c>
      <c r="AV13" s="20">
        <v>0</v>
      </c>
      <c r="AW13" s="20">
        <v>0</v>
      </c>
      <c r="AX13" s="20">
        <v>0</v>
      </c>
      <c r="AY13" s="20">
        <v>0</v>
      </c>
      <c r="AZ13" s="20">
        <v>0</v>
      </c>
      <c r="BA13" s="17">
        <f t="shared" si="1"/>
        <v>0</v>
      </c>
      <c r="BB13" s="17">
        <f t="shared" si="2"/>
        <v>0</v>
      </c>
      <c r="BC13" s="17">
        <f t="shared" si="3"/>
        <v>0</v>
      </c>
      <c r="BD13" s="17">
        <f t="shared" si="4"/>
        <v>0</v>
      </c>
    </row>
    <row r="14" spans="1:56" x14ac:dyDescent="0.25">
      <c r="A14" t="str">
        <f t="shared" si="0"/>
        <v>UNCA.0000065911</v>
      </c>
      <c r="B14" s="1" t="s">
        <v>3</v>
      </c>
      <c r="C14" s="1" t="s">
        <v>13</v>
      </c>
      <c r="D14" s="1" t="s">
        <v>13</v>
      </c>
      <c r="E14" s="17">
        <v>70.55</v>
      </c>
      <c r="F14" s="17">
        <v>12.640000000000002</v>
      </c>
      <c r="G14" s="17">
        <v>26.53</v>
      </c>
      <c r="H14" s="17">
        <v>38.980000000000018</v>
      </c>
      <c r="I14" s="17">
        <v>29.980000000000011</v>
      </c>
      <c r="J14" s="17">
        <v>26.349999999999991</v>
      </c>
      <c r="K14" s="17">
        <v>53.309999999999988</v>
      </c>
      <c r="L14" s="17">
        <v>42.03</v>
      </c>
      <c r="M14" s="17">
        <v>4.8999999999999986</v>
      </c>
      <c r="N14" s="17">
        <v>43.54</v>
      </c>
      <c r="O14" s="17">
        <v>24.029999999999998</v>
      </c>
      <c r="P14" s="17">
        <v>57.2</v>
      </c>
      <c r="Q14" s="20">
        <v>3.53</v>
      </c>
      <c r="R14" s="20">
        <v>0.63</v>
      </c>
      <c r="S14" s="20">
        <v>1.33</v>
      </c>
      <c r="T14" s="20">
        <v>1.95</v>
      </c>
      <c r="U14" s="20">
        <v>1.5</v>
      </c>
      <c r="V14" s="20">
        <v>1.32</v>
      </c>
      <c r="W14" s="20">
        <v>2.67</v>
      </c>
      <c r="X14" s="20">
        <v>2.1</v>
      </c>
      <c r="Y14" s="20">
        <v>0.25</v>
      </c>
      <c r="Z14" s="20">
        <v>2.1800000000000002</v>
      </c>
      <c r="AA14" s="20">
        <v>1.2</v>
      </c>
      <c r="AB14" s="20">
        <v>2.86</v>
      </c>
      <c r="AC14" s="17">
        <v>9.5399999999999991</v>
      </c>
      <c r="AD14" s="17">
        <v>1.68</v>
      </c>
      <c r="AE14" s="17">
        <v>3.49</v>
      </c>
      <c r="AF14" s="17">
        <v>5.05</v>
      </c>
      <c r="AG14" s="17">
        <v>3.83</v>
      </c>
      <c r="AH14" s="17">
        <v>3.32</v>
      </c>
      <c r="AI14" s="17">
        <v>6.61</v>
      </c>
      <c r="AJ14" s="17">
        <v>5.13</v>
      </c>
      <c r="AK14" s="17">
        <v>0.59</v>
      </c>
      <c r="AL14" s="17">
        <v>5.15</v>
      </c>
      <c r="AM14" s="17">
        <v>2.8</v>
      </c>
      <c r="AN14" s="17">
        <v>6.55</v>
      </c>
      <c r="AO14" s="20">
        <v>83.62</v>
      </c>
      <c r="AP14" s="20">
        <v>14.950000000000003</v>
      </c>
      <c r="AQ14" s="20">
        <v>31.35</v>
      </c>
      <c r="AR14" s="20">
        <v>45.980000000000018</v>
      </c>
      <c r="AS14" s="20">
        <v>35.310000000000009</v>
      </c>
      <c r="AT14" s="20">
        <v>30.989999999999991</v>
      </c>
      <c r="AU14" s="20">
        <v>62.589999999999989</v>
      </c>
      <c r="AV14" s="20">
        <v>49.260000000000005</v>
      </c>
      <c r="AW14" s="20">
        <v>5.7399999999999984</v>
      </c>
      <c r="AX14" s="20">
        <v>50.87</v>
      </c>
      <c r="AY14" s="20">
        <v>28.029999999999998</v>
      </c>
      <c r="AZ14" s="20">
        <v>66.61</v>
      </c>
      <c r="BA14" s="17">
        <f t="shared" si="1"/>
        <v>430.03999999999996</v>
      </c>
      <c r="BB14" s="17">
        <f t="shared" si="2"/>
        <v>21.52</v>
      </c>
      <c r="BC14" s="17">
        <f t="shared" si="3"/>
        <v>53.739999999999995</v>
      </c>
      <c r="BD14" s="17">
        <f t="shared" si="4"/>
        <v>505.3</v>
      </c>
    </row>
    <row r="15" spans="1:56" x14ac:dyDescent="0.25">
      <c r="A15" t="str">
        <f t="shared" si="0"/>
        <v>UNCA.0000089511</v>
      </c>
      <c r="B15" s="1" t="s">
        <v>3</v>
      </c>
      <c r="C15" s="1" t="s">
        <v>14</v>
      </c>
      <c r="D15" s="1" t="s">
        <v>14</v>
      </c>
      <c r="E15" s="17">
        <v>0</v>
      </c>
      <c r="F15" s="17">
        <v>0</v>
      </c>
      <c r="G15" s="17">
        <v>0</v>
      </c>
      <c r="H15" s="17">
        <v>0</v>
      </c>
      <c r="I15" s="17">
        <v>0</v>
      </c>
      <c r="J15" s="17">
        <v>0</v>
      </c>
      <c r="K15" s="17">
        <v>0</v>
      </c>
      <c r="L15" s="17">
        <v>0</v>
      </c>
      <c r="M15" s="17">
        <v>0</v>
      </c>
      <c r="N15" s="17">
        <v>0</v>
      </c>
      <c r="O15" s="17">
        <v>0</v>
      </c>
      <c r="P15" s="17">
        <v>0</v>
      </c>
      <c r="Q15" s="20">
        <v>0</v>
      </c>
      <c r="R15" s="20">
        <v>0</v>
      </c>
      <c r="S15" s="20">
        <v>0</v>
      </c>
      <c r="T15" s="20">
        <v>0</v>
      </c>
      <c r="U15" s="20">
        <v>0</v>
      </c>
      <c r="V15" s="20">
        <v>0</v>
      </c>
      <c r="W15" s="20">
        <v>0</v>
      </c>
      <c r="X15" s="20">
        <v>0</v>
      </c>
      <c r="Y15" s="20">
        <v>0</v>
      </c>
      <c r="Z15" s="20">
        <v>0</v>
      </c>
      <c r="AA15" s="20">
        <v>0</v>
      </c>
      <c r="AB15" s="20">
        <v>0</v>
      </c>
      <c r="AC15" s="17">
        <v>0</v>
      </c>
      <c r="AD15" s="17">
        <v>0</v>
      </c>
      <c r="AE15" s="17">
        <v>0</v>
      </c>
      <c r="AF15" s="17">
        <v>0</v>
      </c>
      <c r="AG15" s="17">
        <v>0</v>
      </c>
      <c r="AH15" s="17">
        <v>0</v>
      </c>
      <c r="AI15" s="17">
        <v>0</v>
      </c>
      <c r="AJ15" s="17">
        <v>0</v>
      </c>
      <c r="AK15" s="17">
        <v>0</v>
      </c>
      <c r="AL15" s="17">
        <v>0</v>
      </c>
      <c r="AM15" s="17">
        <v>0</v>
      </c>
      <c r="AN15" s="17">
        <v>0</v>
      </c>
      <c r="AO15" s="20">
        <v>0</v>
      </c>
      <c r="AP15" s="20">
        <v>0</v>
      </c>
      <c r="AQ15" s="20">
        <v>0</v>
      </c>
      <c r="AR15" s="20">
        <v>0</v>
      </c>
      <c r="AS15" s="20">
        <v>0</v>
      </c>
      <c r="AT15" s="20">
        <v>0</v>
      </c>
      <c r="AU15" s="20">
        <v>0</v>
      </c>
      <c r="AV15" s="20">
        <v>0</v>
      </c>
      <c r="AW15" s="20">
        <v>0</v>
      </c>
      <c r="AX15" s="20">
        <v>0</v>
      </c>
      <c r="AY15" s="20">
        <v>0</v>
      </c>
      <c r="AZ15" s="20">
        <v>0</v>
      </c>
      <c r="BA15" s="17">
        <f t="shared" si="1"/>
        <v>0</v>
      </c>
      <c r="BB15" s="17">
        <f t="shared" si="2"/>
        <v>0</v>
      </c>
      <c r="BC15" s="17">
        <f t="shared" si="3"/>
        <v>0</v>
      </c>
      <c r="BD15" s="17">
        <f t="shared" si="4"/>
        <v>0</v>
      </c>
    </row>
    <row r="16" spans="1:56" x14ac:dyDescent="0.25">
      <c r="A16" t="str">
        <f t="shared" si="0"/>
        <v>APL.311S033N</v>
      </c>
      <c r="B16" s="1" t="s">
        <v>15</v>
      </c>
      <c r="C16" s="1" t="s">
        <v>16</v>
      </c>
      <c r="D16" s="1" t="s">
        <v>16</v>
      </c>
      <c r="E16" s="17">
        <v>0</v>
      </c>
      <c r="F16" s="17">
        <v>0</v>
      </c>
      <c r="G16" s="17">
        <v>0</v>
      </c>
      <c r="H16" s="17">
        <v>0</v>
      </c>
      <c r="I16" s="17">
        <v>0</v>
      </c>
      <c r="J16" s="17">
        <v>0</v>
      </c>
      <c r="K16" s="17">
        <v>-36.45000000000001</v>
      </c>
      <c r="L16" s="17">
        <v>-283.56000000000006</v>
      </c>
      <c r="M16" s="17">
        <v>-22.319999999999997</v>
      </c>
      <c r="N16" s="17">
        <v>-243.6</v>
      </c>
      <c r="O16" s="17">
        <v>-70.389999999999986</v>
      </c>
      <c r="P16" s="17">
        <v>-206.19000000000003</v>
      </c>
      <c r="Q16" s="20">
        <v>0</v>
      </c>
      <c r="R16" s="20">
        <v>0</v>
      </c>
      <c r="S16" s="20">
        <v>0</v>
      </c>
      <c r="T16" s="20">
        <v>0</v>
      </c>
      <c r="U16" s="20">
        <v>0</v>
      </c>
      <c r="V16" s="20">
        <v>0</v>
      </c>
      <c r="W16" s="20">
        <v>-1.82</v>
      </c>
      <c r="X16" s="20">
        <v>-14.18</v>
      </c>
      <c r="Y16" s="20">
        <v>-1.1200000000000001</v>
      </c>
      <c r="Z16" s="20">
        <v>-12.18</v>
      </c>
      <c r="AA16" s="20">
        <v>-3.52</v>
      </c>
      <c r="AB16" s="20">
        <v>-10.31</v>
      </c>
      <c r="AC16" s="17">
        <v>0</v>
      </c>
      <c r="AD16" s="17">
        <v>0</v>
      </c>
      <c r="AE16" s="17">
        <v>0</v>
      </c>
      <c r="AF16" s="17">
        <v>0</v>
      </c>
      <c r="AG16" s="17">
        <v>0</v>
      </c>
      <c r="AH16" s="17">
        <v>0</v>
      </c>
      <c r="AI16" s="17">
        <v>-4.5199999999999996</v>
      </c>
      <c r="AJ16" s="17">
        <v>-34.619999999999997</v>
      </c>
      <c r="AK16" s="17">
        <v>-2.68</v>
      </c>
      <c r="AL16" s="17">
        <v>-28.83</v>
      </c>
      <c r="AM16" s="17">
        <v>-8.1999999999999993</v>
      </c>
      <c r="AN16" s="17">
        <v>-23.63</v>
      </c>
      <c r="AO16" s="20">
        <v>0</v>
      </c>
      <c r="AP16" s="20">
        <v>0</v>
      </c>
      <c r="AQ16" s="20">
        <v>0</v>
      </c>
      <c r="AR16" s="20">
        <v>0</v>
      </c>
      <c r="AS16" s="20">
        <v>0</v>
      </c>
      <c r="AT16" s="20">
        <v>0</v>
      </c>
      <c r="AU16" s="20">
        <v>-42.790000000000006</v>
      </c>
      <c r="AV16" s="20">
        <v>-332.36000000000007</v>
      </c>
      <c r="AW16" s="20">
        <v>-26.119999999999997</v>
      </c>
      <c r="AX16" s="20">
        <v>-284.61</v>
      </c>
      <c r="AY16" s="20">
        <v>-82.109999999999985</v>
      </c>
      <c r="AZ16" s="20">
        <v>-240.13000000000002</v>
      </c>
      <c r="BA16" s="17">
        <f t="shared" si="1"/>
        <v>-862.5100000000001</v>
      </c>
      <c r="BB16" s="17">
        <f t="shared" si="2"/>
        <v>-43.13</v>
      </c>
      <c r="BC16" s="17">
        <f t="shared" si="3"/>
        <v>-102.48</v>
      </c>
      <c r="BD16" s="17">
        <f t="shared" si="4"/>
        <v>-1008.1200000000001</v>
      </c>
    </row>
    <row r="17" spans="1:56" x14ac:dyDescent="0.25">
      <c r="A17" t="str">
        <f t="shared" si="0"/>
        <v>APL.321S009N</v>
      </c>
      <c r="B17" s="1" t="s">
        <v>15</v>
      </c>
      <c r="C17" s="1" t="s">
        <v>17</v>
      </c>
      <c r="D17" s="1" t="s">
        <v>17</v>
      </c>
      <c r="E17" s="17">
        <v>-4425.2699999999995</v>
      </c>
      <c r="F17" s="17">
        <v>-3782.1000000000008</v>
      </c>
      <c r="G17" s="17">
        <v>-3865.8500000000004</v>
      </c>
      <c r="H17" s="17">
        <v>-2218.86</v>
      </c>
      <c r="I17" s="17">
        <v>-3331.34</v>
      </c>
      <c r="J17" s="17">
        <v>-4302.9500000000007</v>
      </c>
      <c r="K17" s="17">
        <v>-3866.8900000000003</v>
      </c>
      <c r="L17" s="17">
        <v>-5383.84</v>
      </c>
      <c r="M17" s="17">
        <v>-5208.57</v>
      </c>
      <c r="N17" s="17">
        <v>-5973.19</v>
      </c>
      <c r="O17" s="17">
        <v>-3077.1399999999994</v>
      </c>
      <c r="P17" s="17">
        <v>-4862.75</v>
      </c>
      <c r="Q17" s="20">
        <v>-221.26</v>
      </c>
      <c r="R17" s="20">
        <v>-189.11</v>
      </c>
      <c r="S17" s="20">
        <v>-193.29</v>
      </c>
      <c r="T17" s="20">
        <v>-110.94</v>
      </c>
      <c r="U17" s="20">
        <v>-166.57</v>
      </c>
      <c r="V17" s="20">
        <v>-215.15</v>
      </c>
      <c r="W17" s="20">
        <v>-193.34</v>
      </c>
      <c r="X17" s="20">
        <v>-269.19</v>
      </c>
      <c r="Y17" s="20">
        <v>-260.43</v>
      </c>
      <c r="Z17" s="20">
        <v>-298.66000000000003</v>
      </c>
      <c r="AA17" s="20">
        <v>-153.86000000000001</v>
      </c>
      <c r="AB17" s="20">
        <v>-243.14</v>
      </c>
      <c r="AC17" s="17">
        <v>-598.19000000000005</v>
      </c>
      <c r="AD17" s="17">
        <v>-504.04</v>
      </c>
      <c r="AE17" s="17">
        <v>-508.31</v>
      </c>
      <c r="AF17" s="17">
        <v>-287.52</v>
      </c>
      <c r="AG17" s="17">
        <v>-425.53</v>
      </c>
      <c r="AH17" s="17">
        <v>-541.44000000000005</v>
      </c>
      <c r="AI17" s="17">
        <v>-479.44</v>
      </c>
      <c r="AJ17" s="17">
        <v>-657.26</v>
      </c>
      <c r="AK17" s="17">
        <v>-625.94000000000005</v>
      </c>
      <c r="AL17" s="17">
        <v>-706.81</v>
      </c>
      <c r="AM17" s="17">
        <v>-358.26</v>
      </c>
      <c r="AN17" s="17">
        <v>-557.17999999999995</v>
      </c>
      <c r="AO17" s="20">
        <v>-5244.7199999999993</v>
      </c>
      <c r="AP17" s="20">
        <v>-4475.2500000000009</v>
      </c>
      <c r="AQ17" s="20">
        <v>-4567.4500000000007</v>
      </c>
      <c r="AR17" s="20">
        <v>-2617.3200000000002</v>
      </c>
      <c r="AS17" s="20">
        <v>-3923.4400000000005</v>
      </c>
      <c r="AT17" s="20">
        <v>-5059.5400000000009</v>
      </c>
      <c r="AU17" s="20">
        <v>-4539.67</v>
      </c>
      <c r="AV17" s="20">
        <v>-6310.29</v>
      </c>
      <c r="AW17" s="20">
        <v>-6094.9400000000005</v>
      </c>
      <c r="AX17" s="20">
        <v>-6978.66</v>
      </c>
      <c r="AY17" s="20">
        <v>-3589.2599999999993</v>
      </c>
      <c r="AZ17" s="20">
        <v>-5663.0700000000006</v>
      </c>
      <c r="BA17" s="17">
        <f t="shared" si="1"/>
        <v>-50298.75</v>
      </c>
      <c r="BB17" s="17">
        <f t="shared" si="2"/>
        <v>-2514.94</v>
      </c>
      <c r="BC17" s="17">
        <f t="shared" si="3"/>
        <v>-6249.92</v>
      </c>
      <c r="BD17" s="17">
        <f t="shared" si="4"/>
        <v>-59063.61</v>
      </c>
    </row>
    <row r="18" spans="1:56" x14ac:dyDescent="0.25">
      <c r="A18" t="str">
        <f t="shared" si="0"/>
        <v>APL.321S033</v>
      </c>
      <c r="B18" s="1" t="s">
        <v>15</v>
      </c>
      <c r="C18" s="1" t="s">
        <v>260</v>
      </c>
      <c r="D18" s="1" t="s">
        <v>260</v>
      </c>
      <c r="E18" s="17">
        <v>0</v>
      </c>
      <c r="F18" s="17">
        <v>0</v>
      </c>
      <c r="G18" s="17">
        <v>0</v>
      </c>
      <c r="H18" s="17">
        <v>0</v>
      </c>
      <c r="I18" s="17">
        <v>9.9999999999999867E-2</v>
      </c>
      <c r="J18" s="17">
        <v>0</v>
      </c>
      <c r="K18" s="17">
        <v>0</v>
      </c>
      <c r="L18" s="17">
        <v>0</v>
      </c>
      <c r="M18" s="17">
        <v>0</v>
      </c>
      <c r="N18" s="17">
        <v>0</v>
      </c>
      <c r="O18" s="17">
        <v>0</v>
      </c>
      <c r="P18" s="17">
        <v>0</v>
      </c>
      <c r="Q18" s="20">
        <v>0</v>
      </c>
      <c r="R18" s="20">
        <v>0</v>
      </c>
      <c r="S18" s="20">
        <v>0</v>
      </c>
      <c r="T18" s="20">
        <v>0</v>
      </c>
      <c r="U18" s="20">
        <v>0</v>
      </c>
      <c r="V18" s="20">
        <v>0</v>
      </c>
      <c r="W18" s="20">
        <v>0</v>
      </c>
      <c r="X18" s="20">
        <v>0</v>
      </c>
      <c r="Y18" s="20">
        <v>0</v>
      </c>
      <c r="Z18" s="20">
        <v>0</v>
      </c>
      <c r="AA18" s="20">
        <v>0</v>
      </c>
      <c r="AB18" s="20">
        <v>0</v>
      </c>
      <c r="AC18" s="17">
        <v>0</v>
      </c>
      <c r="AD18" s="17">
        <v>0</v>
      </c>
      <c r="AE18" s="17">
        <v>0</v>
      </c>
      <c r="AF18" s="17">
        <v>0</v>
      </c>
      <c r="AG18" s="17">
        <v>0.01</v>
      </c>
      <c r="AH18" s="17">
        <v>0</v>
      </c>
      <c r="AI18" s="17">
        <v>0</v>
      </c>
      <c r="AJ18" s="17">
        <v>0</v>
      </c>
      <c r="AK18" s="17">
        <v>0</v>
      </c>
      <c r="AL18" s="17">
        <v>0</v>
      </c>
      <c r="AM18" s="17">
        <v>0</v>
      </c>
      <c r="AN18" s="17">
        <v>0</v>
      </c>
      <c r="AO18" s="20">
        <v>0</v>
      </c>
      <c r="AP18" s="20">
        <v>0</v>
      </c>
      <c r="AQ18" s="20">
        <v>0</v>
      </c>
      <c r="AR18" s="20">
        <v>0</v>
      </c>
      <c r="AS18" s="20">
        <v>0.10999999999999986</v>
      </c>
      <c r="AT18" s="20">
        <v>0</v>
      </c>
      <c r="AU18" s="20">
        <v>0</v>
      </c>
      <c r="AV18" s="20">
        <v>0</v>
      </c>
      <c r="AW18" s="20">
        <v>0</v>
      </c>
      <c r="AX18" s="20">
        <v>0</v>
      </c>
      <c r="AY18" s="20">
        <v>0</v>
      </c>
      <c r="AZ18" s="20">
        <v>0</v>
      </c>
      <c r="BA18" s="17">
        <f t="shared" si="1"/>
        <v>9.9999999999999867E-2</v>
      </c>
      <c r="BB18" s="17">
        <f t="shared" si="2"/>
        <v>0</v>
      </c>
      <c r="BC18" s="17">
        <f t="shared" si="3"/>
        <v>0.01</v>
      </c>
      <c r="BD18" s="17">
        <f t="shared" si="4"/>
        <v>0.10999999999999986</v>
      </c>
    </row>
    <row r="19" spans="1:56" x14ac:dyDescent="0.25">
      <c r="A19" t="str">
        <f t="shared" si="0"/>
        <v>APL.325S009N</v>
      </c>
      <c r="B19" s="1" t="s">
        <v>15</v>
      </c>
      <c r="C19" s="1" t="s">
        <v>18</v>
      </c>
      <c r="D19" s="1" t="s">
        <v>18</v>
      </c>
      <c r="E19" s="17">
        <v>0</v>
      </c>
      <c r="F19" s="17">
        <v>0</v>
      </c>
      <c r="G19" s="17">
        <v>0</v>
      </c>
      <c r="H19" s="17">
        <v>-12.5</v>
      </c>
      <c r="I19" s="17">
        <v>-89.69</v>
      </c>
      <c r="J19" s="17">
        <v>-9.5200000000000014</v>
      </c>
      <c r="K19" s="17">
        <v>-11.48</v>
      </c>
      <c r="L19" s="17">
        <v>-90.990000000000023</v>
      </c>
      <c r="M19" s="17">
        <v>-200.67000000000002</v>
      </c>
      <c r="N19" s="17">
        <v>-169.88000000000002</v>
      </c>
      <c r="O19" s="17">
        <v>-45.110000000000014</v>
      </c>
      <c r="P19" s="17">
        <v>-212.98000000000002</v>
      </c>
      <c r="Q19" s="20">
        <v>0</v>
      </c>
      <c r="R19" s="20">
        <v>0</v>
      </c>
      <c r="S19" s="20">
        <v>0</v>
      </c>
      <c r="T19" s="20">
        <v>-0.63</v>
      </c>
      <c r="U19" s="20">
        <v>-4.4800000000000004</v>
      </c>
      <c r="V19" s="20">
        <v>-0.48</v>
      </c>
      <c r="W19" s="20">
        <v>-0.56999999999999995</v>
      </c>
      <c r="X19" s="20">
        <v>-4.55</v>
      </c>
      <c r="Y19" s="20">
        <v>-10.029999999999999</v>
      </c>
      <c r="Z19" s="20">
        <v>-8.49</v>
      </c>
      <c r="AA19" s="20">
        <v>-2.2599999999999998</v>
      </c>
      <c r="AB19" s="20">
        <v>-10.65</v>
      </c>
      <c r="AC19" s="17">
        <v>0</v>
      </c>
      <c r="AD19" s="17">
        <v>0</v>
      </c>
      <c r="AE19" s="17">
        <v>0</v>
      </c>
      <c r="AF19" s="17">
        <v>-1.62</v>
      </c>
      <c r="AG19" s="17">
        <v>-11.46</v>
      </c>
      <c r="AH19" s="17">
        <v>-1.2</v>
      </c>
      <c r="AI19" s="17">
        <v>-1.42</v>
      </c>
      <c r="AJ19" s="17">
        <v>-11.11</v>
      </c>
      <c r="AK19" s="17">
        <v>-24.12</v>
      </c>
      <c r="AL19" s="17">
        <v>-20.100000000000001</v>
      </c>
      <c r="AM19" s="17">
        <v>-5.25</v>
      </c>
      <c r="AN19" s="17">
        <v>-24.4</v>
      </c>
      <c r="AO19" s="20">
        <v>0</v>
      </c>
      <c r="AP19" s="20">
        <v>0</v>
      </c>
      <c r="AQ19" s="20">
        <v>0</v>
      </c>
      <c r="AR19" s="20">
        <v>-14.75</v>
      </c>
      <c r="AS19" s="20">
        <v>-105.63</v>
      </c>
      <c r="AT19" s="20">
        <v>-11.200000000000001</v>
      </c>
      <c r="AU19" s="20">
        <v>-13.47</v>
      </c>
      <c r="AV19" s="20">
        <v>-106.65000000000002</v>
      </c>
      <c r="AW19" s="20">
        <v>-234.82000000000002</v>
      </c>
      <c r="AX19" s="20">
        <v>-198.47000000000003</v>
      </c>
      <c r="AY19" s="20">
        <v>-52.620000000000012</v>
      </c>
      <c r="AZ19" s="20">
        <v>-248.03000000000003</v>
      </c>
      <c r="BA19" s="17">
        <f t="shared" si="1"/>
        <v>-842.82</v>
      </c>
      <c r="BB19" s="17">
        <f t="shared" si="2"/>
        <v>-42.14</v>
      </c>
      <c r="BC19" s="17">
        <f t="shared" si="3"/>
        <v>-100.68</v>
      </c>
      <c r="BD19" s="17">
        <f t="shared" si="4"/>
        <v>-985.6400000000001</v>
      </c>
    </row>
    <row r="20" spans="1:56" x14ac:dyDescent="0.25">
      <c r="A20" t="str">
        <f t="shared" si="0"/>
        <v>APL.372S025N</v>
      </c>
      <c r="B20" s="1" t="s">
        <v>15</v>
      </c>
      <c r="C20" s="1" t="s">
        <v>19</v>
      </c>
      <c r="D20" s="1" t="s">
        <v>19</v>
      </c>
      <c r="E20" s="17">
        <v>-223.65999999999997</v>
      </c>
      <c r="F20" s="17">
        <v>-54.26</v>
      </c>
      <c r="G20" s="17">
        <v>-123.81999999999998</v>
      </c>
      <c r="H20" s="17">
        <v>-98.05</v>
      </c>
      <c r="I20" s="17">
        <v>-112.90000000000002</v>
      </c>
      <c r="J20" s="17">
        <v>-149.67000000000002</v>
      </c>
      <c r="K20" s="17">
        <v>-60.35</v>
      </c>
      <c r="L20" s="17">
        <v>-41.14</v>
      </c>
      <c r="M20" s="17">
        <v>-114.9</v>
      </c>
      <c r="N20" s="17">
        <v>-80.02</v>
      </c>
      <c r="O20" s="17">
        <v>-21.119999999999997</v>
      </c>
      <c r="P20" s="17">
        <v>-39.200000000000003</v>
      </c>
      <c r="Q20" s="20">
        <v>-11.18</v>
      </c>
      <c r="R20" s="20">
        <v>-2.71</v>
      </c>
      <c r="S20" s="20">
        <v>-6.19</v>
      </c>
      <c r="T20" s="20">
        <v>-4.9000000000000004</v>
      </c>
      <c r="U20" s="20">
        <v>-5.65</v>
      </c>
      <c r="V20" s="20">
        <v>-7.48</v>
      </c>
      <c r="W20" s="20">
        <v>-3.02</v>
      </c>
      <c r="X20" s="20">
        <v>-2.06</v>
      </c>
      <c r="Y20" s="20">
        <v>-5.75</v>
      </c>
      <c r="Z20" s="20">
        <v>-4</v>
      </c>
      <c r="AA20" s="20">
        <v>-1.06</v>
      </c>
      <c r="AB20" s="20">
        <v>-1.96</v>
      </c>
      <c r="AC20" s="17">
        <v>-30.23</v>
      </c>
      <c r="AD20" s="17">
        <v>-7.23</v>
      </c>
      <c r="AE20" s="17">
        <v>-16.28</v>
      </c>
      <c r="AF20" s="17">
        <v>-12.71</v>
      </c>
      <c r="AG20" s="17">
        <v>-14.42</v>
      </c>
      <c r="AH20" s="17">
        <v>-18.829999999999998</v>
      </c>
      <c r="AI20" s="17">
        <v>-7.48</v>
      </c>
      <c r="AJ20" s="17">
        <v>-5.0199999999999996</v>
      </c>
      <c r="AK20" s="17">
        <v>-13.81</v>
      </c>
      <c r="AL20" s="17">
        <v>-9.4700000000000006</v>
      </c>
      <c r="AM20" s="17">
        <v>-2.46</v>
      </c>
      <c r="AN20" s="17">
        <v>-4.49</v>
      </c>
      <c r="AO20" s="20">
        <v>-265.07</v>
      </c>
      <c r="AP20" s="20">
        <v>-64.2</v>
      </c>
      <c r="AQ20" s="20">
        <v>-146.29</v>
      </c>
      <c r="AR20" s="20">
        <v>-115.66</v>
      </c>
      <c r="AS20" s="20">
        <v>-132.97000000000003</v>
      </c>
      <c r="AT20" s="20">
        <v>-175.98000000000002</v>
      </c>
      <c r="AU20" s="20">
        <v>-70.850000000000009</v>
      </c>
      <c r="AV20" s="20">
        <v>-48.22</v>
      </c>
      <c r="AW20" s="20">
        <v>-134.46</v>
      </c>
      <c r="AX20" s="20">
        <v>-93.49</v>
      </c>
      <c r="AY20" s="20">
        <v>-24.639999999999997</v>
      </c>
      <c r="AZ20" s="20">
        <v>-45.650000000000006</v>
      </c>
      <c r="BA20" s="17">
        <f t="shared" si="1"/>
        <v>-1119.0899999999999</v>
      </c>
      <c r="BB20" s="17">
        <f t="shared" si="2"/>
        <v>-55.960000000000008</v>
      </c>
      <c r="BC20" s="17">
        <f t="shared" si="3"/>
        <v>-142.43000000000004</v>
      </c>
      <c r="BD20" s="17">
        <f t="shared" si="4"/>
        <v>-1317.4800000000002</v>
      </c>
    </row>
    <row r="21" spans="1:56" x14ac:dyDescent="0.25">
      <c r="A21" t="str">
        <f t="shared" si="0"/>
        <v>APC.BCHIMP</v>
      </c>
      <c r="B21" s="1" t="s">
        <v>20</v>
      </c>
      <c r="C21" s="1" t="s">
        <v>21</v>
      </c>
      <c r="D21" s="1" t="s">
        <v>22</v>
      </c>
      <c r="E21" s="17">
        <v>0</v>
      </c>
      <c r="F21" s="17">
        <v>0</v>
      </c>
      <c r="G21" s="17">
        <v>0</v>
      </c>
      <c r="H21" s="17">
        <v>0</v>
      </c>
      <c r="I21" s="17">
        <v>15.829999999999995</v>
      </c>
      <c r="J21" s="17">
        <v>12.869999999999997</v>
      </c>
      <c r="K21" s="17">
        <v>0</v>
      </c>
      <c r="L21" s="17">
        <v>0</v>
      </c>
      <c r="M21" s="17">
        <v>0</v>
      </c>
      <c r="N21" s="17">
        <v>0</v>
      </c>
      <c r="O21" s="17">
        <v>0</v>
      </c>
      <c r="P21" s="17">
        <v>734.88000000000011</v>
      </c>
      <c r="Q21" s="20">
        <v>0</v>
      </c>
      <c r="R21" s="20">
        <v>0</v>
      </c>
      <c r="S21" s="20">
        <v>0</v>
      </c>
      <c r="T21" s="20">
        <v>0</v>
      </c>
      <c r="U21" s="20">
        <v>0.79</v>
      </c>
      <c r="V21" s="20">
        <v>0.64</v>
      </c>
      <c r="W21" s="20">
        <v>0</v>
      </c>
      <c r="X21" s="20">
        <v>0</v>
      </c>
      <c r="Y21" s="20">
        <v>0</v>
      </c>
      <c r="Z21" s="20">
        <v>0</v>
      </c>
      <c r="AA21" s="20">
        <v>0</v>
      </c>
      <c r="AB21" s="20">
        <v>36.74</v>
      </c>
      <c r="AC21" s="17">
        <v>0</v>
      </c>
      <c r="AD21" s="17">
        <v>0</v>
      </c>
      <c r="AE21" s="17">
        <v>0</v>
      </c>
      <c r="AF21" s="17">
        <v>0</v>
      </c>
      <c r="AG21" s="17">
        <v>2.02</v>
      </c>
      <c r="AH21" s="17">
        <v>1.62</v>
      </c>
      <c r="AI21" s="17">
        <v>0</v>
      </c>
      <c r="AJ21" s="17">
        <v>0</v>
      </c>
      <c r="AK21" s="17">
        <v>0</v>
      </c>
      <c r="AL21" s="17">
        <v>0</v>
      </c>
      <c r="AM21" s="17">
        <v>0</v>
      </c>
      <c r="AN21" s="17">
        <v>84.2</v>
      </c>
      <c r="AO21" s="20">
        <v>0</v>
      </c>
      <c r="AP21" s="20">
        <v>0</v>
      </c>
      <c r="AQ21" s="20">
        <v>0</v>
      </c>
      <c r="AR21" s="20">
        <v>0</v>
      </c>
      <c r="AS21" s="20">
        <v>18.639999999999993</v>
      </c>
      <c r="AT21" s="20">
        <v>15.129999999999999</v>
      </c>
      <c r="AU21" s="20">
        <v>0</v>
      </c>
      <c r="AV21" s="20">
        <v>0</v>
      </c>
      <c r="AW21" s="20">
        <v>0</v>
      </c>
      <c r="AX21" s="20">
        <v>0</v>
      </c>
      <c r="AY21" s="20">
        <v>0</v>
      </c>
      <c r="AZ21" s="20">
        <v>855.82000000000016</v>
      </c>
      <c r="BA21" s="17">
        <f t="shared" si="1"/>
        <v>763.58000000000015</v>
      </c>
      <c r="BB21" s="17">
        <f t="shared" si="2"/>
        <v>38.17</v>
      </c>
      <c r="BC21" s="17">
        <f t="shared" si="3"/>
        <v>87.84</v>
      </c>
      <c r="BD21" s="17">
        <f t="shared" si="4"/>
        <v>889.59000000000015</v>
      </c>
    </row>
    <row r="22" spans="1:56" x14ac:dyDescent="0.25">
      <c r="A22" t="str">
        <f t="shared" si="0"/>
        <v>APF.AFG1TX</v>
      </c>
      <c r="B22" s="1" t="s">
        <v>23</v>
      </c>
      <c r="C22" s="1" t="s">
        <v>24</v>
      </c>
      <c r="D22" s="1" t="s">
        <v>24</v>
      </c>
      <c r="E22" s="17">
        <v>-871.13000000000011</v>
      </c>
      <c r="F22" s="17">
        <v>-424.03000000000003</v>
      </c>
      <c r="G22" s="17">
        <v>-691.93</v>
      </c>
      <c r="H22" s="17">
        <v>-2275.42</v>
      </c>
      <c r="I22" s="17">
        <v>-2822.75</v>
      </c>
      <c r="J22" s="17">
        <v>-2260.79</v>
      </c>
      <c r="K22" s="17">
        <v>-2942.49</v>
      </c>
      <c r="L22" s="17">
        <v>-2748.2800000000007</v>
      </c>
      <c r="M22" s="17">
        <v>-651.90000000000009</v>
      </c>
      <c r="N22" s="17">
        <v>-2684.14</v>
      </c>
      <c r="O22" s="17">
        <v>-2226.4499999999998</v>
      </c>
      <c r="P22" s="17">
        <v>-4074.13</v>
      </c>
      <c r="Q22" s="20">
        <v>-43.56</v>
      </c>
      <c r="R22" s="20">
        <v>-21.2</v>
      </c>
      <c r="S22" s="20">
        <v>-34.6</v>
      </c>
      <c r="T22" s="20">
        <v>-113.77</v>
      </c>
      <c r="U22" s="20">
        <v>-141.13999999999999</v>
      </c>
      <c r="V22" s="20">
        <v>-113.04</v>
      </c>
      <c r="W22" s="20">
        <v>-147.12</v>
      </c>
      <c r="X22" s="20">
        <v>-137.41</v>
      </c>
      <c r="Y22" s="20">
        <v>-32.6</v>
      </c>
      <c r="Z22" s="20">
        <v>-134.21</v>
      </c>
      <c r="AA22" s="20">
        <v>-111.32</v>
      </c>
      <c r="AB22" s="20">
        <v>-203.71</v>
      </c>
      <c r="AC22" s="17">
        <v>-117.75</v>
      </c>
      <c r="AD22" s="17">
        <v>-56.51</v>
      </c>
      <c r="AE22" s="17">
        <v>-90.98</v>
      </c>
      <c r="AF22" s="17">
        <v>-294.85000000000002</v>
      </c>
      <c r="AG22" s="17">
        <v>-360.57</v>
      </c>
      <c r="AH22" s="17">
        <v>-284.48</v>
      </c>
      <c r="AI22" s="17">
        <v>-364.83</v>
      </c>
      <c r="AJ22" s="17">
        <v>-335.51</v>
      </c>
      <c r="AK22" s="17">
        <v>-78.34</v>
      </c>
      <c r="AL22" s="17">
        <v>-317.62</v>
      </c>
      <c r="AM22" s="17">
        <v>-259.20999999999998</v>
      </c>
      <c r="AN22" s="17">
        <v>-466.82</v>
      </c>
      <c r="AO22" s="20">
        <v>-1032.44</v>
      </c>
      <c r="AP22" s="20">
        <v>-501.74</v>
      </c>
      <c r="AQ22" s="20">
        <v>-817.51</v>
      </c>
      <c r="AR22" s="20">
        <v>-2684.04</v>
      </c>
      <c r="AS22" s="20">
        <v>-3324.46</v>
      </c>
      <c r="AT22" s="20">
        <v>-2658.31</v>
      </c>
      <c r="AU22" s="20">
        <v>-3454.4399999999996</v>
      </c>
      <c r="AV22" s="20">
        <v>-3221.2000000000007</v>
      </c>
      <c r="AW22" s="20">
        <v>-762.84000000000015</v>
      </c>
      <c r="AX22" s="20">
        <v>-3135.97</v>
      </c>
      <c r="AY22" s="20">
        <v>-2596.98</v>
      </c>
      <c r="AZ22" s="20">
        <v>-4744.66</v>
      </c>
      <c r="BA22" s="17">
        <f t="shared" si="1"/>
        <v>-24673.440000000002</v>
      </c>
      <c r="BB22" s="17">
        <f t="shared" si="2"/>
        <v>-1233.68</v>
      </c>
      <c r="BC22" s="17">
        <f t="shared" si="3"/>
        <v>-3027.4700000000003</v>
      </c>
      <c r="BD22" s="17">
        <f t="shared" si="4"/>
        <v>-28934.59</v>
      </c>
    </row>
    <row r="23" spans="1:56" x14ac:dyDescent="0.25">
      <c r="A23" t="str">
        <f t="shared" si="0"/>
        <v>EEC.AKE1</v>
      </c>
      <c r="B23" s="1" t="s">
        <v>25</v>
      </c>
      <c r="C23" s="1" t="s">
        <v>26</v>
      </c>
      <c r="D23" s="1" t="s">
        <v>26</v>
      </c>
      <c r="E23" s="17">
        <v>6537.4</v>
      </c>
      <c r="F23" s="17">
        <v>7674.6500000000015</v>
      </c>
      <c r="G23" s="17">
        <v>4801.5400000000009</v>
      </c>
      <c r="H23" s="17">
        <v>2274.7999999999993</v>
      </c>
      <c r="I23" s="17">
        <v>1872.7399999999998</v>
      </c>
      <c r="J23" s="17">
        <v>3309.1600000000017</v>
      </c>
      <c r="K23" s="17">
        <v>2129.800000000002</v>
      </c>
      <c r="L23" s="17">
        <v>1323.7200000000003</v>
      </c>
      <c r="M23" s="17">
        <v>3419.4800000000014</v>
      </c>
      <c r="N23" s="17">
        <v>4333.92</v>
      </c>
      <c r="O23" s="17">
        <v>4504.1999999999989</v>
      </c>
      <c r="P23" s="17">
        <v>5289.3200000000033</v>
      </c>
      <c r="Q23" s="20">
        <v>326.87</v>
      </c>
      <c r="R23" s="20">
        <v>383.73</v>
      </c>
      <c r="S23" s="20">
        <v>240.08</v>
      </c>
      <c r="T23" s="20">
        <v>113.74</v>
      </c>
      <c r="U23" s="20">
        <v>93.64</v>
      </c>
      <c r="V23" s="20">
        <v>165.46</v>
      </c>
      <c r="W23" s="20">
        <v>106.49</v>
      </c>
      <c r="X23" s="20">
        <v>66.19</v>
      </c>
      <c r="Y23" s="20">
        <v>170.97</v>
      </c>
      <c r="Z23" s="20">
        <v>216.7</v>
      </c>
      <c r="AA23" s="20">
        <v>225.21</v>
      </c>
      <c r="AB23" s="20">
        <v>264.47000000000003</v>
      </c>
      <c r="AC23" s="17">
        <v>883.69</v>
      </c>
      <c r="AD23" s="17">
        <v>1022.79</v>
      </c>
      <c r="AE23" s="17">
        <v>631.34</v>
      </c>
      <c r="AF23" s="17">
        <v>294.77</v>
      </c>
      <c r="AG23" s="17">
        <v>239.22</v>
      </c>
      <c r="AH23" s="17">
        <v>416.39</v>
      </c>
      <c r="AI23" s="17">
        <v>264.07</v>
      </c>
      <c r="AJ23" s="17">
        <v>161.6</v>
      </c>
      <c r="AK23" s="17">
        <v>410.94</v>
      </c>
      <c r="AL23" s="17">
        <v>512.84</v>
      </c>
      <c r="AM23" s="17">
        <v>524.4</v>
      </c>
      <c r="AN23" s="17">
        <v>606.04999999999995</v>
      </c>
      <c r="AO23" s="20">
        <v>7747.9599999999991</v>
      </c>
      <c r="AP23" s="20">
        <v>9081.1700000000019</v>
      </c>
      <c r="AQ23" s="20">
        <v>5672.9600000000009</v>
      </c>
      <c r="AR23" s="20">
        <v>2683.309999999999</v>
      </c>
      <c r="AS23" s="20">
        <v>2205.6</v>
      </c>
      <c r="AT23" s="20">
        <v>3891.0100000000016</v>
      </c>
      <c r="AU23" s="20">
        <v>2500.3600000000019</v>
      </c>
      <c r="AV23" s="20">
        <v>1551.5100000000002</v>
      </c>
      <c r="AW23" s="20">
        <v>4001.3900000000012</v>
      </c>
      <c r="AX23" s="20">
        <v>5063.46</v>
      </c>
      <c r="AY23" s="20">
        <v>5253.8099999999986</v>
      </c>
      <c r="AZ23" s="20">
        <v>6159.8400000000038</v>
      </c>
      <c r="BA23" s="17">
        <f t="shared" si="1"/>
        <v>47470.73000000001</v>
      </c>
      <c r="BB23" s="17">
        <f t="shared" si="2"/>
        <v>2373.5500000000002</v>
      </c>
      <c r="BC23" s="17">
        <f t="shared" si="3"/>
        <v>5968.0999999999995</v>
      </c>
      <c r="BD23" s="17">
        <f t="shared" si="4"/>
        <v>55812.380000000005</v>
      </c>
    </row>
    <row r="24" spans="1:56" x14ac:dyDescent="0.25">
      <c r="A24" t="str">
        <f t="shared" si="0"/>
        <v>ANC.ANC1</v>
      </c>
      <c r="B24" s="1" t="s">
        <v>27</v>
      </c>
      <c r="C24" s="1" t="s">
        <v>28</v>
      </c>
      <c r="D24" s="1" t="s">
        <v>28</v>
      </c>
      <c r="E24" s="17">
        <v>-85.050000000000011</v>
      </c>
      <c r="F24" s="17">
        <v>-32.900000000000006</v>
      </c>
      <c r="G24" s="17">
        <v>-32.999999999999993</v>
      </c>
      <c r="H24" s="17">
        <v>-137.21000000000004</v>
      </c>
      <c r="I24" s="17">
        <v>-41.910000000000004</v>
      </c>
      <c r="J24" s="17">
        <v>-66.37</v>
      </c>
      <c r="K24" s="17">
        <v>-254.19</v>
      </c>
      <c r="L24" s="17">
        <v>-157.27999999999997</v>
      </c>
      <c r="M24" s="17">
        <v>-76.000000000000014</v>
      </c>
      <c r="N24" s="17">
        <v>-192.76000000000002</v>
      </c>
      <c r="O24" s="17">
        <v>-37.739999999999995</v>
      </c>
      <c r="P24" s="17">
        <v>-201.26000000000005</v>
      </c>
      <c r="Q24" s="20">
        <v>-4.25</v>
      </c>
      <c r="R24" s="20">
        <v>-1.65</v>
      </c>
      <c r="S24" s="20">
        <v>-1.65</v>
      </c>
      <c r="T24" s="20">
        <v>-6.86</v>
      </c>
      <c r="U24" s="20">
        <v>-2.1</v>
      </c>
      <c r="V24" s="20">
        <v>-3.32</v>
      </c>
      <c r="W24" s="20">
        <v>-12.71</v>
      </c>
      <c r="X24" s="20">
        <v>-7.86</v>
      </c>
      <c r="Y24" s="20">
        <v>-3.8</v>
      </c>
      <c r="Z24" s="20">
        <v>-9.64</v>
      </c>
      <c r="AA24" s="20">
        <v>-1.89</v>
      </c>
      <c r="AB24" s="20">
        <v>-10.06</v>
      </c>
      <c r="AC24" s="17">
        <v>-11.5</v>
      </c>
      <c r="AD24" s="17">
        <v>-4.38</v>
      </c>
      <c r="AE24" s="17">
        <v>-4.34</v>
      </c>
      <c r="AF24" s="17">
        <v>-17.78</v>
      </c>
      <c r="AG24" s="17">
        <v>-5.35</v>
      </c>
      <c r="AH24" s="17">
        <v>-8.35</v>
      </c>
      <c r="AI24" s="17">
        <v>-31.52</v>
      </c>
      <c r="AJ24" s="17">
        <v>-19.2</v>
      </c>
      <c r="AK24" s="17">
        <v>-9.1300000000000008</v>
      </c>
      <c r="AL24" s="17">
        <v>-22.81</v>
      </c>
      <c r="AM24" s="17">
        <v>-4.3899999999999997</v>
      </c>
      <c r="AN24" s="17">
        <v>-23.06</v>
      </c>
      <c r="AO24" s="20">
        <v>-100.80000000000001</v>
      </c>
      <c r="AP24" s="20">
        <v>-38.930000000000007</v>
      </c>
      <c r="AQ24" s="20">
        <v>-38.989999999999995</v>
      </c>
      <c r="AR24" s="20">
        <v>-161.85000000000005</v>
      </c>
      <c r="AS24" s="20">
        <v>-49.360000000000007</v>
      </c>
      <c r="AT24" s="20">
        <v>-78.039999999999992</v>
      </c>
      <c r="AU24" s="20">
        <v>-298.41999999999996</v>
      </c>
      <c r="AV24" s="20">
        <v>-184.33999999999997</v>
      </c>
      <c r="AW24" s="20">
        <v>-88.93</v>
      </c>
      <c r="AX24" s="20">
        <v>-225.21000000000004</v>
      </c>
      <c r="AY24" s="20">
        <v>-44.019999999999996</v>
      </c>
      <c r="AZ24" s="20">
        <v>-234.38000000000005</v>
      </c>
      <c r="BA24" s="17">
        <f t="shared" si="1"/>
        <v>-1315.67</v>
      </c>
      <c r="BB24" s="17">
        <f t="shared" si="2"/>
        <v>-65.790000000000006</v>
      </c>
      <c r="BC24" s="17">
        <f t="shared" si="3"/>
        <v>-161.80999999999997</v>
      </c>
      <c r="BD24" s="17">
        <f t="shared" si="4"/>
        <v>-1543.2700000000002</v>
      </c>
    </row>
    <row r="25" spans="1:56" x14ac:dyDescent="0.25">
      <c r="A25" t="str">
        <f t="shared" si="0"/>
        <v>APC.BCHEXP</v>
      </c>
      <c r="B25" s="1" t="s">
        <v>20</v>
      </c>
      <c r="C25" s="1" t="s">
        <v>29</v>
      </c>
      <c r="D25" s="1" t="s">
        <v>30</v>
      </c>
      <c r="E25" s="17">
        <v>18.510000000000002</v>
      </c>
      <c r="F25" s="17">
        <v>14.83</v>
      </c>
      <c r="G25" s="17">
        <v>0</v>
      </c>
      <c r="H25" s="17">
        <v>0</v>
      </c>
      <c r="I25" s="17">
        <v>0</v>
      </c>
      <c r="J25" s="17">
        <v>6.1999999999999957</v>
      </c>
      <c r="K25" s="17">
        <v>1.730000000000004</v>
      </c>
      <c r="L25" s="17">
        <v>2.09</v>
      </c>
      <c r="M25" s="17">
        <v>40.450000000000045</v>
      </c>
      <c r="N25" s="17">
        <v>3.7799999999999985</v>
      </c>
      <c r="O25" s="17">
        <v>0</v>
      </c>
      <c r="P25" s="17">
        <v>19.329999999999995</v>
      </c>
      <c r="Q25" s="20">
        <v>0.93</v>
      </c>
      <c r="R25" s="20">
        <v>0.74</v>
      </c>
      <c r="S25" s="20">
        <v>0</v>
      </c>
      <c r="T25" s="20">
        <v>0</v>
      </c>
      <c r="U25" s="20">
        <v>0</v>
      </c>
      <c r="V25" s="20">
        <v>0.31</v>
      </c>
      <c r="W25" s="20">
        <v>0.09</v>
      </c>
      <c r="X25" s="20">
        <v>0.1</v>
      </c>
      <c r="Y25" s="20">
        <v>2.02</v>
      </c>
      <c r="Z25" s="20">
        <v>0.19</v>
      </c>
      <c r="AA25" s="20">
        <v>0</v>
      </c>
      <c r="AB25" s="20">
        <v>0.97</v>
      </c>
      <c r="AC25" s="17">
        <v>2.5</v>
      </c>
      <c r="AD25" s="17">
        <v>1.98</v>
      </c>
      <c r="AE25" s="17">
        <v>0</v>
      </c>
      <c r="AF25" s="17">
        <v>0</v>
      </c>
      <c r="AG25" s="17">
        <v>0</v>
      </c>
      <c r="AH25" s="17">
        <v>0.78</v>
      </c>
      <c r="AI25" s="17">
        <v>0.21</v>
      </c>
      <c r="AJ25" s="17">
        <v>0.26</v>
      </c>
      <c r="AK25" s="17">
        <v>4.8600000000000003</v>
      </c>
      <c r="AL25" s="17">
        <v>0.45</v>
      </c>
      <c r="AM25" s="17">
        <v>0</v>
      </c>
      <c r="AN25" s="17">
        <v>2.21</v>
      </c>
      <c r="AO25" s="20">
        <v>21.94</v>
      </c>
      <c r="AP25" s="20">
        <v>17.55</v>
      </c>
      <c r="AQ25" s="20">
        <v>0</v>
      </c>
      <c r="AR25" s="20">
        <v>0</v>
      </c>
      <c r="AS25" s="20">
        <v>0</v>
      </c>
      <c r="AT25" s="20">
        <v>7.2899999999999956</v>
      </c>
      <c r="AU25" s="20">
        <v>2.0300000000000042</v>
      </c>
      <c r="AV25" s="20">
        <v>2.4500000000000002</v>
      </c>
      <c r="AW25" s="20">
        <v>47.330000000000048</v>
      </c>
      <c r="AX25" s="20">
        <v>4.4199999999999982</v>
      </c>
      <c r="AY25" s="20">
        <v>0</v>
      </c>
      <c r="AZ25" s="20">
        <v>22.509999999999994</v>
      </c>
      <c r="BA25" s="17">
        <f t="shared" si="1"/>
        <v>106.92000000000004</v>
      </c>
      <c r="BB25" s="17">
        <f t="shared" si="2"/>
        <v>5.35</v>
      </c>
      <c r="BC25" s="17">
        <f t="shared" si="3"/>
        <v>13.25</v>
      </c>
      <c r="BD25" s="17">
        <f t="shared" si="4"/>
        <v>125.52000000000005</v>
      </c>
    </row>
    <row r="26" spans="1:56" x14ac:dyDescent="0.25">
      <c r="A26" t="str">
        <f t="shared" si="0"/>
        <v>VQW.ARD1</v>
      </c>
      <c r="B26" s="1" t="s">
        <v>31</v>
      </c>
      <c r="C26" s="1" t="s">
        <v>32</v>
      </c>
      <c r="D26" s="1" t="s">
        <v>32</v>
      </c>
      <c r="E26" s="17">
        <v>2990.48</v>
      </c>
      <c r="F26" s="17">
        <v>3651.0200000000023</v>
      </c>
      <c r="G26" s="17">
        <v>2388.599999999999</v>
      </c>
      <c r="H26" s="17">
        <v>741.48000000000036</v>
      </c>
      <c r="I26" s="17">
        <v>644.34999999999934</v>
      </c>
      <c r="J26" s="17">
        <v>1089.4899999999989</v>
      </c>
      <c r="K26" s="17">
        <v>528.22000000000048</v>
      </c>
      <c r="L26" s="17">
        <v>397.85000000000014</v>
      </c>
      <c r="M26" s="17">
        <v>878.76000000000067</v>
      </c>
      <c r="N26" s="17">
        <v>1690.5800000000004</v>
      </c>
      <c r="O26" s="17">
        <v>1641.1400000000003</v>
      </c>
      <c r="P26" s="17">
        <v>2303.639999999999</v>
      </c>
      <c r="Q26" s="20">
        <v>149.52000000000001</v>
      </c>
      <c r="R26" s="20">
        <v>182.55</v>
      </c>
      <c r="S26" s="20">
        <v>119.43</v>
      </c>
      <c r="T26" s="20">
        <v>37.07</v>
      </c>
      <c r="U26" s="20">
        <v>32.22</v>
      </c>
      <c r="V26" s="20">
        <v>54.47</v>
      </c>
      <c r="W26" s="20">
        <v>26.41</v>
      </c>
      <c r="X26" s="20">
        <v>19.89</v>
      </c>
      <c r="Y26" s="20">
        <v>43.94</v>
      </c>
      <c r="Z26" s="20">
        <v>84.53</v>
      </c>
      <c r="AA26" s="20">
        <v>82.06</v>
      </c>
      <c r="AB26" s="20">
        <v>115.18</v>
      </c>
      <c r="AC26" s="17">
        <v>404.24</v>
      </c>
      <c r="AD26" s="17">
        <v>486.57</v>
      </c>
      <c r="AE26" s="17">
        <v>314.07</v>
      </c>
      <c r="AF26" s="17">
        <v>96.08</v>
      </c>
      <c r="AG26" s="17">
        <v>82.31</v>
      </c>
      <c r="AH26" s="17">
        <v>137.09</v>
      </c>
      <c r="AI26" s="17">
        <v>65.489999999999995</v>
      </c>
      <c r="AJ26" s="17">
        <v>48.57</v>
      </c>
      <c r="AK26" s="17">
        <v>105.6</v>
      </c>
      <c r="AL26" s="17">
        <v>200.05</v>
      </c>
      <c r="AM26" s="17">
        <v>191.07</v>
      </c>
      <c r="AN26" s="17">
        <v>263.95</v>
      </c>
      <c r="AO26" s="20">
        <v>3544.24</v>
      </c>
      <c r="AP26" s="20">
        <v>4320.1400000000021</v>
      </c>
      <c r="AQ26" s="20">
        <v>2822.099999999999</v>
      </c>
      <c r="AR26" s="20">
        <v>874.63000000000045</v>
      </c>
      <c r="AS26" s="20">
        <v>758.87999999999943</v>
      </c>
      <c r="AT26" s="20">
        <v>1281.0499999999988</v>
      </c>
      <c r="AU26" s="20">
        <v>620.12000000000046</v>
      </c>
      <c r="AV26" s="20">
        <v>466.31000000000012</v>
      </c>
      <c r="AW26" s="20">
        <v>1028.3000000000006</v>
      </c>
      <c r="AX26" s="20">
        <v>1975.1600000000003</v>
      </c>
      <c r="AY26" s="20">
        <v>1914.2700000000002</v>
      </c>
      <c r="AZ26" s="20">
        <v>2682.7699999999986</v>
      </c>
      <c r="BA26" s="17">
        <f t="shared" si="1"/>
        <v>18945.61</v>
      </c>
      <c r="BB26" s="17">
        <f t="shared" si="2"/>
        <v>947.27</v>
      </c>
      <c r="BC26" s="17">
        <f t="shared" si="3"/>
        <v>2395.0899999999992</v>
      </c>
      <c r="BD26" s="17">
        <f t="shared" si="4"/>
        <v>22287.97</v>
      </c>
    </row>
    <row r="27" spans="1:56" x14ac:dyDescent="0.25">
      <c r="A27" t="str">
        <f t="shared" si="0"/>
        <v>TAU.BAR</v>
      </c>
      <c r="B27" s="1" t="s">
        <v>33</v>
      </c>
      <c r="C27" s="1" t="s">
        <v>34</v>
      </c>
      <c r="D27" s="1" t="s">
        <v>34</v>
      </c>
      <c r="E27" s="17">
        <v>-2586.0499999999997</v>
      </c>
      <c r="F27" s="17">
        <v>-1474.76</v>
      </c>
      <c r="G27" s="17">
        <v>-1406.47</v>
      </c>
      <c r="H27" s="17">
        <v>-1638.79</v>
      </c>
      <c r="I27" s="17">
        <v>-2342.08</v>
      </c>
      <c r="J27" s="17">
        <v>-1435.4</v>
      </c>
      <c r="K27" s="17">
        <v>-2400.9300000000003</v>
      </c>
      <c r="L27" s="17">
        <v>-1565.79</v>
      </c>
      <c r="M27" s="17">
        <v>-765.58</v>
      </c>
      <c r="N27" s="17">
        <v>-1875.46</v>
      </c>
      <c r="O27" s="17">
        <v>-738.91</v>
      </c>
      <c r="P27" s="17">
        <v>-904.66</v>
      </c>
      <c r="Q27" s="20">
        <v>-129.30000000000001</v>
      </c>
      <c r="R27" s="20">
        <v>-73.739999999999995</v>
      </c>
      <c r="S27" s="20">
        <v>-70.319999999999993</v>
      </c>
      <c r="T27" s="20">
        <v>-81.94</v>
      </c>
      <c r="U27" s="20">
        <v>-117.1</v>
      </c>
      <c r="V27" s="20">
        <v>-71.77</v>
      </c>
      <c r="W27" s="20">
        <v>-120.05</v>
      </c>
      <c r="X27" s="20">
        <v>-78.290000000000006</v>
      </c>
      <c r="Y27" s="20">
        <v>-38.28</v>
      </c>
      <c r="Z27" s="20">
        <v>-93.77</v>
      </c>
      <c r="AA27" s="20">
        <v>-36.950000000000003</v>
      </c>
      <c r="AB27" s="20">
        <v>-45.23</v>
      </c>
      <c r="AC27" s="17">
        <v>-349.57</v>
      </c>
      <c r="AD27" s="17">
        <v>-196.54</v>
      </c>
      <c r="AE27" s="17">
        <v>-184.93</v>
      </c>
      <c r="AF27" s="17">
        <v>-212.36</v>
      </c>
      <c r="AG27" s="17">
        <v>-299.17</v>
      </c>
      <c r="AH27" s="17">
        <v>-180.62</v>
      </c>
      <c r="AI27" s="17">
        <v>-297.68</v>
      </c>
      <c r="AJ27" s="17">
        <v>-191.15</v>
      </c>
      <c r="AK27" s="17">
        <v>-92</v>
      </c>
      <c r="AL27" s="17">
        <v>-221.92</v>
      </c>
      <c r="AM27" s="17">
        <v>-86.03</v>
      </c>
      <c r="AN27" s="17">
        <v>-103.66</v>
      </c>
      <c r="AO27" s="20">
        <v>-3064.92</v>
      </c>
      <c r="AP27" s="20">
        <v>-1745.04</v>
      </c>
      <c r="AQ27" s="20">
        <v>-1661.72</v>
      </c>
      <c r="AR27" s="20">
        <v>-1933.0900000000001</v>
      </c>
      <c r="AS27" s="20">
        <v>-2758.35</v>
      </c>
      <c r="AT27" s="20">
        <v>-1687.79</v>
      </c>
      <c r="AU27" s="20">
        <v>-2818.6600000000003</v>
      </c>
      <c r="AV27" s="20">
        <v>-1835.23</v>
      </c>
      <c r="AW27" s="20">
        <v>-895.86</v>
      </c>
      <c r="AX27" s="20">
        <v>-2191.15</v>
      </c>
      <c r="AY27" s="20">
        <v>-861.89</v>
      </c>
      <c r="AZ27" s="20">
        <v>-1053.55</v>
      </c>
      <c r="BA27" s="17">
        <f t="shared" si="1"/>
        <v>-19134.88</v>
      </c>
      <c r="BB27" s="17">
        <f t="shared" si="2"/>
        <v>-956.7399999999999</v>
      </c>
      <c r="BC27" s="17">
        <f t="shared" si="3"/>
        <v>-2415.63</v>
      </c>
      <c r="BD27" s="17">
        <f t="shared" si="4"/>
        <v>-22507.25</v>
      </c>
    </row>
    <row r="28" spans="1:56" x14ac:dyDescent="0.25">
      <c r="A28" t="str">
        <f t="shared" si="0"/>
        <v>TCN.BCR2</v>
      </c>
      <c r="B28" s="1" t="s">
        <v>35</v>
      </c>
      <c r="C28" s="1" t="s">
        <v>36</v>
      </c>
      <c r="D28" s="1" t="s">
        <v>36</v>
      </c>
      <c r="E28" s="17">
        <v>-20601.38</v>
      </c>
      <c r="F28" s="17">
        <v>-14313.859999999999</v>
      </c>
      <c r="G28" s="17">
        <v>-21126.66</v>
      </c>
      <c r="H28" s="17">
        <v>-14370.600000000002</v>
      </c>
      <c r="I28" s="17">
        <v>-26622.499999999996</v>
      </c>
      <c r="J28" s="17">
        <v>-24833.920000000002</v>
      </c>
      <c r="K28" s="17">
        <v>-25616.05</v>
      </c>
      <c r="L28" s="17">
        <v>-28154.509999999995</v>
      </c>
      <c r="M28" s="17">
        <v>-19137.91</v>
      </c>
      <c r="N28" s="17">
        <v>-33543.149999999994</v>
      </c>
      <c r="O28" s="17">
        <v>-15819.110000000002</v>
      </c>
      <c r="P28" s="17">
        <v>-26596.850000000002</v>
      </c>
      <c r="Q28" s="20">
        <v>-1030.07</v>
      </c>
      <c r="R28" s="20">
        <v>-715.69</v>
      </c>
      <c r="S28" s="20">
        <v>-1056.33</v>
      </c>
      <c r="T28" s="20">
        <v>-718.53</v>
      </c>
      <c r="U28" s="20">
        <v>-1331.13</v>
      </c>
      <c r="V28" s="20">
        <v>-1241.7</v>
      </c>
      <c r="W28" s="20">
        <v>-1280.8</v>
      </c>
      <c r="X28" s="20">
        <v>-1407.73</v>
      </c>
      <c r="Y28" s="20">
        <v>-956.9</v>
      </c>
      <c r="Z28" s="20">
        <v>-1677.16</v>
      </c>
      <c r="AA28" s="20">
        <v>-790.96</v>
      </c>
      <c r="AB28" s="20">
        <v>-1329.84</v>
      </c>
      <c r="AC28" s="17">
        <v>-2784.79</v>
      </c>
      <c r="AD28" s="17">
        <v>-1907.6</v>
      </c>
      <c r="AE28" s="17">
        <v>-2777.87</v>
      </c>
      <c r="AF28" s="17">
        <v>-1862.15</v>
      </c>
      <c r="AG28" s="17">
        <v>-3400.66</v>
      </c>
      <c r="AH28" s="17">
        <v>-3124.87</v>
      </c>
      <c r="AI28" s="17">
        <v>-3176.04</v>
      </c>
      <c r="AJ28" s="17">
        <v>-3437.12</v>
      </c>
      <c r="AK28" s="17">
        <v>-2299.9</v>
      </c>
      <c r="AL28" s="17">
        <v>-3969.18</v>
      </c>
      <c r="AM28" s="17">
        <v>-1841.74</v>
      </c>
      <c r="AN28" s="17">
        <v>-3047.48</v>
      </c>
      <c r="AO28" s="20">
        <v>-24416.240000000002</v>
      </c>
      <c r="AP28" s="20">
        <v>-16937.149999999998</v>
      </c>
      <c r="AQ28" s="20">
        <v>-24960.859999999997</v>
      </c>
      <c r="AR28" s="20">
        <v>-16951.280000000002</v>
      </c>
      <c r="AS28" s="20">
        <v>-31354.289999999997</v>
      </c>
      <c r="AT28" s="20">
        <v>-29200.49</v>
      </c>
      <c r="AU28" s="20">
        <v>-30072.89</v>
      </c>
      <c r="AV28" s="20">
        <v>-32999.359999999993</v>
      </c>
      <c r="AW28" s="20">
        <v>-22394.710000000003</v>
      </c>
      <c r="AX28" s="20">
        <v>-39189.49</v>
      </c>
      <c r="AY28" s="20">
        <v>-18451.810000000005</v>
      </c>
      <c r="AZ28" s="20">
        <v>-30974.170000000002</v>
      </c>
      <c r="BA28" s="17">
        <f t="shared" si="1"/>
        <v>-270736.5</v>
      </c>
      <c r="BB28" s="17">
        <f t="shared" si="2"/>
        <v>-13536.84</v>
      </c>
      <c r="BC28" s="17">
        <f t="shared" si="3"/>
        <v>-33629.4</v>
      </c>
      <c r="BD28" s="17">
        <f t="shared" si="4"/>
        <v>-317902.74</v>
      </c>
    </row>
    <row r="29" spans="1:56" x14ac:dyDescent="0.25">
      <c r="A29" t="str">
        <f t="shared" si="0"/>
        <v>TCN.BCRK</v>
      </c>
      <c r="B29" s="1" t="s">
        <v>35</v>
      </c>
      <c r="C29" s="1" t="s">
        <v>37</v>
      </c>
      <c r="D29" s="1" t="s">
        <v>37</v>
      </c>
      <c r="E29" s="17">
        <v>-9451.4500000000007</v>
      </c>
      <c r="F29" s="17">
        <v>-961.45999999999992</v>
      </c>
      <c r="G29" s="17">
        <v>-38059.750000000007</v>
      </c>
      <c r="H29" s="17">
        <v>-26234.149999999998</v>
      </c>
      <c r="I29" s="17">
        <v>-43581.590000000011</v>
      </c>
      <c r="J29" s="17">
        <v>-40549.969999999994</v>
      </c>
      <c r="K29" s="17">
        <v>-30300.059999999994</v>
      </c>
      <c r="L29" s="17">
        <v>-36094.229999999996</v>
      </c>
      <c r="M29" s="17">
        <v>-18329.310000000001</v>
      </c>
      <c r="N29" s="17">
        <v>-50509.200000000004</v>
      </c>
      <c r="O29" s="17">
        <v>-5977.0000000000009</v>
      </c>
      <c r="P29" s="17">
        <v>-54623.760000000017</v>
      </c>
      <c r="Q29" s="20">
        <v>-472.57</v>
      </c>
      <c r="R29" s="20">
        <v>-48.07</v>
      </c>
      <c r="S29" s="20">
        <v>-1902.99</v>
      </c>
      <c r="T29" s="20">
        <v>-1311.71</v>
      </c>
      <c r="U29" s="20">
        <v>-2179.08</v>
      </c>
      <c r="V29" s="20">
        <v>-2027.5</v>
      </c>
      <c r="W29" s="20">
        <v>-1515</v>
      </c>
      <c r="X29" s="20">
        <v>-1804.71</v>
      </c>
      <c r="Y29" s="20">
        <v>-916.47</v>
      </c>
      <c r="Z29" s="20">
        <v>-2525.46</v>
      </c>
      <c r="AA29" s="20">
        <v>-298.85000000000002</v>
      </c>
      <c r="AB29" s="20">
        <v>-2731.19</v>
      </c>
      <c r="AC29" s="17">
        <v>-1277.5999999999999</v>
      </c>
      <c r="AD29" s="17">
        <v>-128.13</v>
      </c>
      <c r="AE29" s="17">
        <v>-5004.34</v>
      </c>
      <c r="AF29" s="17">
        <v>-3399.44</v>
      </c>
      <c r="AG29" s="17">
        <v>-5566.95</v>
      </c>
      <c r="AH29" s="17">
        <v>-5102.43</v>
      </c>
      <c r="AI29" s="17">
        <v>-3756.79</v>
      </c>
      <c r="AJ29" s="17">
        <v>-4406.3999999999996</v>
      </c>
      <c r="AK29" s="17">
        <v>-2202.7199999999998</v>
      </c>
      <c r="AL29" s="17">
        <v>-5976.78</v>
      </c>
      <c r="AM29" s="17">
        <v>-695.87</v>
      </c>
      <c r="AN29" s="17">
        <v>-6258.82</v>
      </c>
      <c r="AO29" s="20">
        <v>-11201.62</v>
      </c>
      <c r="AP29" s="20">
        <v>-1137.6599999999999</v>
      </c>
      <c r="AQ29" s="20">
        <v>-44967.08</v>
      </c>
      <c r="AR29" s="20">
        <v>-30945.299999999996</v>
      </c>
      <c r="AS29" s="20">
        <v>-51327.62000000001</v>
      </c>
      <c r="AT29" s="20">
        <v>-47679.899999999994</v>
      </c>
      <c r="AU29" s="20">
        <v>-35571.849999999991</v>
      </c>
      <c r="AV29" s="20">
        <v>-42305.34</v>
      </c>
      <c r="AW29" s="20">
        <v>-21448.500000000004</v>
      </c>
      <c r="AX29" s="20">
        <v>-59011.44</v>
      </c>
      <c r="AY29" s="20">
        <v>-6971.7200000000012</v>
      </c>
      <c r="AZ29" s="20">
        <v>-63613.770000000019</v>
      </c>
      <c r="BA29" s="17">
        <f t="shared" si="1"/>
        <v>-354671.93</v>
      </c>
      <c r="BB29" s="17">
        <f t="shared" si="2"/>
        <v>-17733.600000000002</v>
      </c>
      <c r="BC29" s="17">
        <f t="shared" si="3"/>
        <v>-43776.270000000004</v>
      </c>
      <c r="BD29" s="17">
        <f t="shared" si="4"/>
        <v>-416181.80000000005</v>
      </c>
    </row>
    <row r="30" spans="1:56" x14ac:dyDescent="0.25">
      <c r="A30" t="str">
        <f t="shared" si="0"/>
        <v>TAU.BIG</v>
      </c>
      <c r="B30" s="1" t="s">
        <v>33</v>
      </c>
      <c r="C30" s="1" t="s">
        <v>38</v>
      </c>
      <c r="D30" s="1" t="s">
        <v>38</v>
      </c>
      <c r="E30" s="17">
        <v>-29794.04</v>
      </c>
      <c r="F30" s="17">
        <v>-16896.23</v>
      </c>
      <c r="G30" s="17">
        <v>-14537.8</v>
      </c>
      <c r="H30" s="17">
        <v>-13131.329999999998</v>
      </c>
      <c r="I30" s="17">
        <v>-15078.9</v>
      </c>
      <c r="J30" s="17">
        <v>-10544.43</v>
      </c>
      <c r="K30" s="17">
        <v>-11295.27</v>
      </c>
      <c r="L30" s="17">
        <v>-14093.380000000001</v>
      </c>
      <c r="M30" s="17">
        <v>-11703.64</v>
      </c>
      <c r="N30" s="17">
        <v>-24735.630000000005</v>
      </c>
      <c r="O30" s="17">
        <v>-18580.46</v>
      </c>
      <c r="P30" s="17">
        <v>-34649.32</v>
      </c>
      <c r="Q30" s="20">
        <v>-1489.7</v>
      </c>
      <c r="R30" s="20">
        <v>-844.81</v>
      </c>
      <c r="S30" s="20">
        <v>-726.89</v>
      </c>
      <c r="T30" s="20">
        <v>-656.57</v>
      </c>
      <c r="U30" s="20">
        <v>-753.95</v>
      </c>
      <c r="V30" s="20">
        <v>-527.22</v>
      </c>
      <c r="W30" s="20">
        <v>-564.76</v>
      </c>
      <c r="X30" s="20">
        <v>-704.67</v>
      </c>
      <c r="Y30" s="20">
        <v>-585.17999999999995</v>
      </c>
      <c r="Z30" s="20">
        <v>-1236.78</v>
      </c>
      <c r="AA30" s="20">
        <v>-929.02</v>
      </c>
      <c r="AB30" s="20">
        <v>-1732.47</v>
      </c>
      <c r="AC30" s="17">
        <v>-4027.4</v>
      </c>
      <c r="AD30" s="17">
        <v>-2251.75</v>
      </c>
      <c r="AE30" s="17">
        <v>-1911.52</v>
      </c>
      <c r="AF30" s="17">
        <v>-1701.57</v>
      </c>
      <c r="AG30" s="17">
        <v>-1926.12</v>
      </c>
      <c r="AH30" s="17">
        <v>-1326.81</v>
      </c>
      <c r="AI30" s="17">
        <v>-1400.46</v>
      </c>
      <c r="AJ30" s="17">
        <v>-1720.53</v>
      </c>
      <c r="AK30" s="17">
        <v>-1406.48</v>
      </c>
      <c r="AL30" s="17">
        <v>-2926.98</v>
      </c>
      <c r="AM30" s="17">
        <v>-2163.23</v>
      </c>
      <c r="AN30" s="17">
        <v>-3970.14</v>
      </c>
      <c r="AO30" s="20">
        <v>-35311.14</v>
      </c>
      <c r="AP30" s="20">
        <v>-19992.79</v>
      </c>
      <c r="AQ30" s="20">
        <v>-17176.21</v>
      </c>
      <c r="AR30" s="20">
        <v>-15489.469999999998</v>
      </c>
      <c r="AS30" s="20">
        <v>-17758.97</v>
      </c>
      <c r="AT30" s="20">
        <v>-12398.46</v>
      </c>
      <c r="AU30" s="20">
        <v>-13260.490000000002</v>
      </c>
      <c r="AV30" s="20">
        <v>-16518.580000000002</v>
      </c>
      <c r="AW30" s="20">
        <v>-13695.3</v>
      </c>
      <c r="AX30" s="20">
        <v>-28899.390000000003</v>
      </c>
      <c r="AY30" s="20">
        <v>-21672.71</v>
      </c>
      <c r="AZ30" s="20">
        <v>-40351.93</v>
      </c>
      <c r="BA30" s="17">
        <f t="shared" si="1"/>
        <v>-215040.43000000002</v>
      </c>
      <c r="BB30" s="17">
        <f t="shared" si="2"/>
        <v>-10752.02</v>
      </c>
      <c r="BC30" s="17">
        <f t="shared" si="3"/>
        <v>-26732.99</v>
      </c>
      <c r="BD30" s="17">
        <f t="shared" si="4"/>
        <v>-252525.43999999997</v>
      </c>
    </row>
    <row r="31" spans="1:56" x14ac:dyDescent="0.25">
      <c r="A31" t="str">
        <f t="shared" si="0"/>
        <v>TAU.BPW</v>
      </c>
      <c r="B31" s="1" t="s">
        <v>33</v>
      </c>
      <c r="C31" s="1" t="s">
        <v>39</v>
      </c>
      <c r="D31" s="1" t="s">
        <v>39</v>
      </c>
      <c r="E31" s="17">
        <v>-1424.8700000000001</v>
      </c>
      <c r="F31" s="17">
        <v>-1020.91</v>
      </c>
      <c r="G31" s="17">
        <v>-984.32</v>
      </c>
      <c r="H31" s="17">
        <v>-1108.75</v>
      </c>
      <c r="I31" s="17">
        <v>-2498.25</v>
      </c>
      <c r="J31" s="17">
        <v>-2202.96</v>
      </c>
      <c r="K31" s="17">
        <v>-2906.1000000000004</v>
      </c>
      <c r="L31" s="17">
        <v>-2451.2600000000002</v>
      </c>
      <c r="M31" s="17">
        <v>-1712.1399999999999</v>
      </c>
      <c r="N31" s="17">
        <v>-2313.42</v>
      </c>
      <c r="O31" s="17">
        <v>-1307.2</v>
      </c>
      <c r="P31" s="17">
        <v>-1449.5400000000002</v>
      </c>
      <c r="Q31" s="20">
        <v>-71.239999999999995</v>
      </c>
      <c r="R31" s="20">
        <v>-51.05</v>
      </c>
      <c r="S31" s="20">
        <v>-49.22</v>
      </c>
      <c r="T31" s="20">
        <v>-55.44</v>
      </c>
      <c r="U31" s="20">
        <v>-124.91</v>
      </c>
      <c r="V31" s="20">
        <v>-110.15</v>
      </c>
      <c r="W31" s="20">
        <v>-145.31</v>
      </c>
      <c r="X31" s="20">
        <v>-122.56</v>
      </c>
      <c r="Y31" s="20">
        <v>-85.61</v>
      </c>
      <c r="Z31" s="20">
        <v>-115.67</v>
      </c>
      <c r="AA31" s="20">
        <v>-65.36</v>
      </c>
      <c r="AB31" s="20">
        <v>-72.48</v>
      </c>
      <c r="AC31" s="17">
        <v>-192.61</v>
      </c>
      <c r="AD31" s="17">
        <v>-136.06</v>
      </c>
      <c r="AE31" s="17">
        <v>-129.41999999999999</v>
      </c>
      <c r="AF31" s="17">
        <v>-143.66999999999999</v>
      </c>
      <c r="AG31" s="17">
        <v>-319.12</v>
      </c>
      <c r="AH31" s="17">
        <v>-277.2</v>
      </c>
      <c r="AI31" s="17">
        <v>-360.32</v>
      </c>
      <c r="AJ31" s="17">
        <v>-299.25</v>
      </c>
      <c r="AK31" s="17">
        <v>-205.76</v>
      </c>
      <c r="AL31" s="17">
        <v>-273.75</v>
      </c>
      <c r="AM31" s="17">
        <v>-152.19</v>
      </c>
      <c r="AN31" s="17">
        <v>-166.09</v>
      </c>
      <c r="AO31" s="20">
        <v>-1688.7200000000003</v>
      </c>
      <c r="AP31" s="20">
        <v>-1208.02</v>
      </c>
      <c r="AQ31" s="20">
        <v>-1162.96</v>
      </c>
      <c r="AR31" s="20">
        <v>-1307.8600000000001</v>
      </c>
      <c r="AS31" s="20">
        <v>-2942.2799999999997</v>
      </c>
      <c r="AT31" s="20">
        <v>-2590.31</v>
      </c>
      <c r="AU31" s="20">
        <v>-3411.7300000000005</v>
      </c>
      <c r="AV31" s="20">
        <v>-2873.07</v>
      </c>
      <c r="AW31" s="20">
        <v>-2003.5099999999998</v>
      </c>
      <c r="AX31" s="20">
        <v>-2702.84</v>
      </c>
      <c r="AY31" s="20">
        <v>-1524.75</v>
      </c>
      <c r="AZ31" s="20">
        <v>-1688.1100000000001</v>
      </c>
      <c r="BA31" s="17">
        <f t="shared" si="1"/>
        <v>-21379.720000000005</v>
      </c>
      <c r="BB31" s="17">
        <f t="shared" si="2"/>
        <v>-1068.9999999999998</v>
      </c>
      <c r="BC31" s="17">
        <f t="shared" si="3"/>
        <v>-2655.44</v>
      </c>
      <c r="BD31" s="17">
        <f t="shared" si="4"/>
        <v>-25104.16</v>
      </c>
    </row>
    <row r="32" spans="1:56" x14ac:dyDescent="0.25">
      <c r="A32" t="str">
        <f t="shared" si="0"/>
        <v>ALPL.BR3</v>
      </c>
      <c r="B32" s="1" t="s">
        <v>40</v>
      </c>
      <c r="C32" s="1" t="s">
        <v>41</v>
      </c>
      <c r="D32" s="1" t="s">
        <v>41</v>
      </c>
      <c r="E32" s="17">
        <v>-1988.3799999999994</v>
      </c>
      <c r="F32" s="17">
        <v>0</v>
      </c>
      <c r="G32" s="17">
        <v>0</v>
      </c>
      <c r="H32" s="17">
        <v>0</v>
      </c>
      <c r="I32" s="17">
        <v>0</v>
      </c>
      <c r="J32" s="17">
        <v>0</v>
      </c>
      <c r="K32" s="17">
        <v>0</v>
      </c>
      <c r="L32" s="17">
        <v>-4613.1200000000008</v>
      </c>
      <c r="M32" s="17">
        <v>0</v>
      </c>
      <c r="N32" s="17">
        <v>0</v>
      </c>
      <c r="O32" s="17">
        <v>0</v>
      </c>
      <c r="P32" s="17">
        <v>-314.31999999999988</v>
      </c>
      <c r="Q32" s="20">
        <v>-99.42</v>
      </c>
      <c r="R32" s="20">
        <v>0</v>
      </c>
      <c r="S32" s="20">
        <v>0</v>
      </c>
      <c r="T32" s="20">
        <v>0</v>
      </c>
      <c r="U32" s="20">
        <v>0</v>
      </c>
      <c r="V32" s="20">
        <v>0</v>
      </c>
      <c r="W32" s="20">
        <v>0</v>
      </c>
      <c r="X32" s="20">
        <v>-230.66</v>
      </c>
      <c r="Y32" s="20">
        <v>0</v>
      </c>
      <c r="Z32" s="20">
        <v>0</v>
      </c>
      <c r="AA32" s="20">
        <v>0</v>
      </c>
      <c r="AB32" s="20">
        <v>-15.72</v>
      </c>
      <c r="AC32" s="17">
        <v>-268.77999999999997</v>
      </c>
      <c r="AD32" s="17">
        <v>0</v>
      </c>
      <c r="AE32" s="17">
        <v>0</v>
      </c>
      <c r="AF32" s="17">
        <v>0</v>
      </c>
      <c r="AG32" s="17">
        <v>0</v>
      </c>
      <c r="AH32" s="17">
        <v>0</v>
      </c>
      <c r="AI32" s="17">
        <v>0</v>
      </c>
      <c r="AJ32" s="17">
        <v>-563.16999999999996</v>
      </c>
      <c r="AK32" s="17">
        <v>0</v>
      </c>
      <c r="AL32" s="17">
        <v>0</v>
      </c>
      <c r="AM32" s="17">
        <v>0</v>
      </c>
      <c r="AN32" s="17">
        <v>-36.01</v>
      </c>
      <c r="AO32" s="20">
        <v>-2356.579999999999</v>
      </c>
      <c r="AP32" s="20">
        <v>0</v>
      </c>
      <c r="AQ32" s="20">
        <v>0</v>
      </c>
      <c r="AR32" s="20">
        <v>0</v>
      </c>
      <c r="AS32" s="20">
        <v>0</v>
      </c>
      <c r="AT32" s="20">
        <v>0</v>
      </c>
      <c r="AU32" s="20">
        <v>0</v>
      </c>
      <c r="AV32" s="20">
        <v>-5406.9500000000007</v>
      </c>
      <c r="AW32" s="20">
        <v>0</v>
      </c>
      <c r="AX32" s="20">
        <v>0</v>
      </c>
      <c r="AY32" s="20">
        <v>0</v>
      </c>
      <c r="AZ32" s="20">
        <v>-366.0499999999999</v>
      </c>
      <c r="BA32" s="17">
        <f t="shared" si="1"/>
        <v>-6915.82</v>
      </c>
      <c r="BB32" s="17">
        <f t="shared" si="2"/>
        <v>-345.8</v>
      </c>
      <c r="BC32" s="17">
        <f t="shared" si="3"/>
        <v>-867.95999999999992</v>
      </c>
      <c r="BD32" s="17">
        <f t="shared" si="4"/>
        <v>-8129.58</v>
      </c>
    </row>
    <row r="33" spans="1:56" x14ac:dyDescent="0.25">
      <c r="A33" t="str">
        <f t="shared" si="0"/>
        <v>ALPL.BR4</v>
      </c>
      <c r="B33" s="1" t="s">
        <v>40</v>
      </c>
      <c r="C33" s="1" t="s">
        <v>42</v>
      </c>
      <c r="D33" s="1" t="s">
        <v>42</v>
      </c>
      <c r="E33" s="17">
        <v>-83.209999999999638</v>
      </c>
      <c r="F33" s="17">
        <v>-126.42000000000019</v>
      </c>
      <c r="G33" s="17">
        <v>0</v>
      </c>
      <c r="H33" s="17">
        <v>0</v>
      </c>
      <c r="I33" s="17">
        <v>-684.0500000000003</v>
      </c>
      <c r="J33" s="17">
        <v>-3458.7599999999934</v>
      </c>
      <c r="K33" s="17">
        <v>-6282.9999999999982</v>
      </c>
      <c r="L33" s="17">
        <v>-5323.2299999999987</v>
      </c>
      <c r="M33" s="17">
        <v>-1300.7399999999996</v>
      </c>
      <c r="N33" s="17">
        <v>-2624.469999999998</v>
      </c>
      <c r="O33" s="17">
        <v>-2508.62</v>
      </c>
      <c r="P33" s="17">
        <v>-4556.2300000000005</v>
      </c>
      <c r="Q33" s="20">
        <v>-4.16</v>
      </c>
      <c r="R33" s="20">
        <v>-6.32</v>
      </c>
      <c r="S33" s="20">
        <v>0</v>
      </c>
      <c r="T33" s="20">
        <v>0</v>
      </c>
      <c r="U33" s="20">
        <v>-34.200000000000003</v>
      </c>
      <c r="V33" s="20">
        <v>-172.94</v>
      </c>
      <c r="W33" s="20">
        <v>-314.14999999999998</v>
      </c>
      <c r="X33" s="20">
        <v>-266.16000000000003</v>
      </c>
      <c r="Y33" s="20">
        <v>-65.040000000000006</v>
      </c>
      <c r="Z33" s="20">
        <v>-131.22</v>
      </c>
      <c r="AA33" s="20">
        <v>-125.43</v>
      </c>
      <c r="AB33" s="20">
        <v>-227.81</v>
      </c>
      <c r="AC33" s="17">
        <v>-11.25</v>
      </c>
      <c r="AD33" s="17">
        <v>-16.850000000000001</v>
      </c>
      <c r="AE33" s="17">
        <v>0</v>
      </c>
      <c r="AF33" s="17">
        <v>0</v>
      </c>
      <c r="AG33" s="17">
        <v>-87.38</v>
      </c>
      <c r="AH33" s="17">
        <v>-435.22</v>
      </c>
      <c r="AI33" s="17">
        <v>-779.01</v>
      </c>
      <c r="AJ33" s="17">
        <v>-649.86</v>
      </c>
      <c r="AK33" s="17">
        <v>-156.32</v>
      </c>
      <c r="AL33" s="17">
        <v>-310.56</v>
      </c>
      <c r="AM33" s="17">
        <v>-292.07</v>
      </c>
      <c r="AN33" s="17">
        <v>-522.05999999999995</v>
      </c>
      <c r="AO33" s="20">
        <v>-98.619999999999635</v>
      </c>
      <c r="AP33" s="20">
        <v>-149.59000000000017</v>
      </c>
      <c r="AQ33" s="20">
        <v>0</v>
      </c>
      <c r="AR33" s="20">
        <v>0</v>
      </c>
      <c r="AS33" s="20">
        <v>-805.63000000000034</v>
      </c>
      <c r="AT33" s="20">
        <v>-4066.9199999999937</v>
      </c>
      <c r="AU33" s="20">
        <v>-7376.159999999998</v>
      </c>
      <c r="AV33" s="20">
        <v>-6239.2499999999982</v>
      </c>
      <c r="AW33" s="20">
        <v>-1522.0999999999995</v>
      </c>
      <c r="AX33" s="20">
        <v>-3066.2499999999977</v>
      </c>
      <c r="AY33" s="20">
        <v>-2926.12</v>
      </c>
      <c r="AZ33" s="20">
        <v>-5306.1</v>
      </c>
      <c r="BA33" s="17">
        <f t="shared" si="1"/>
        <v>-26948.729999999985</v>
      </c>
      <c r="BB33" s="17">
        <f t="shared" si="2"/>
        <v>-1347.43</v>
      </c>
      <c r="BC33" s="17">
        <f t="shared" si="3"/>
        <v>-3260.5800000000004</v>
      </c>
      <c r="BD33" s="17">
        <f t="shared" si="4"/>
        <v>-31556.739999999983</v>
      </c>
    </row>
    <row r="34" spans="1:56" x14ac:dyDescent="0.25">
      <c r="A34" t="str">
        <f t="shared" si="0"/>
        <v>BALP.BR5</v>
      </c>
      <c r="B34" s="1" t="s">
        <v>43</v>
      </c>
      <c r="C34" s="1" t="s">
        <v>44</v>
      </c>
      <c r="D34" s="1" t="s">
        <v>44</v>
      </c>
      <c r="E34" s="17">
        <v>0</v>
      </c>
      <c r="F34" s="17">
        <v>0</v>
      </c>
      <c r="G34" s="17">
        <v>0</v>
      </c>
      <c r="H34" s="17">
        <v>0</v>
      </c>
      <c r="I34" s="17">
        <v>0</v>
      </c>
      <c r="J34" s="17">
        <v>-28563.14</v>
      </c>
      <c r="K34" s="17">
        <v>-47135.360000000001</v>
      </c>
      <c r="L34" s="17">
        <v>-43394.530000000006</v>
      </c>
      <c r="M34" s="17">
        <v>-31050.999999999993</v>
      </c>
      <c r="N34" s="17">
        <v>-84065.909999999974</v>
      </c>
      <c r="O34" s="17">
        <v>-29561.479999999992</v>
      </c>
      <c r="P34" s="17">
        <v>-75568.789999999964</v>
      </c>
      <c r="Q34" s="20">
        <v>0</v>
      </c>
      <c r="R34" s="20">
        <v>0</v>
      </c>
      <c r="S34" s="20">
        <v>0</v>
      </c>
      <c r="T34" s="20">
        <v>0</v>
      </c>
      <c r="U34" s="20">
        <v>0</v>
      </c>
      <c r="V34" s="20">
        <v>-1428.16</v>
      </c>
      <c r="W34" s="20">
        <v>-2356.77</v>
      </c>
      <c r="X34" s="20">
        <v>-2169.73</v>
      </c>
      <c r="Y34" s="20">
        <v>-1552.55</v>
      </c>
      <c r="Z34" s="20">
        <v>-4203.3</v>
      </c>
      <c r="AA34" s="20">
        <v>-1478.07</v>
      </c>
      <c r="AB34" s="20">
        <v>-3778.44</v>
      </c>
      <c r="AC34" s="17">
        <v>0</v>
      </c>
      <c r="AD34" s="17">
        <v>0</v>
      </c>
      <c r="AE34" s="17">
        <v>0</v>
      </c>
      <c r="AF34" s="17">
        <v>0</v>
      </c>
      <c r="AG34" s="17">
        <v>0</v>
      </c>
      <c r="AH34" s="17">
        <v>-3594.12</v>
      </c>
      <c r="AI34" s="17">
        <v>-5844.14</v>
      </c>
      <c r="AJ34" s="17">
        <v>-5297.63</v>
      </c>
      <c r="AK34" s="17">
        <v>-3731.55</v>
      </c>
      <c r="AL34" s="17">
        <v>-9947.57</v>
      </c>
      <c r="AM34" s="17">
        <v>-3441.69</v>
      </c>
      <c r="AN34" s="17">
        <v>-8658.7099999999991</v>
      </c>
      <c r="AO34" s="20">
        <v>0</v>
      </c>
      <c r="AP34" s="20">
        <v>0</v>
      </c>
      <c r="AQ34" s="20">
        <v>0</v>
      </c>
      <c r="AR34" s="20">
        <v>0</v>
      </c>
      <c r="AS34" s="20">
        <v>0</v>
      </c>
      <c r="AT34" s="20">
        <v>-33585.42</v>
      </c>
      <c r="AU34" s="20">
        <v>-55336.27</v>
      </c>
      <c r="AV34" s="20">
        <v>-50861.890000000007</v>
      </c>
      <c r="AW34" s="20">
        <v>-36335.099999999991</v>
      </c>
      <c r="AX34" s="20">
        <v>-98216.77999999997</v>
      </c>
      <c r="AY34" s="20">
        <v>-34481.239999999991</v>
      </c>
      <c r="AZ34" s="20">
        <v>-88005.939999999973</v>
      </c>
      <c r="BA34" s="17">
        <f t="shared" si="1"/>
        <v>-339340.20999999996</v>
      </c>
      <c r="BB34" s="17">
        <f t="shared" si="2"/>
        <v>-16967.02</v>
      </c>
      <c r="BC34" s="17">
        <f t="shared" si="3"/>
        <v>-40515.409999999996</v>
      </c>
      <c r="BD34" s="17">
        <f t="shared" si="4"/>
        <v>-396822.6399999999</v>
      </c>
    </row>
    <row r="35" spans="1:56" x14ac:dyDescent="0.25">
      <c r="A35" t="str">
        <f t="shared" si="0"/>
        <v>ENMP.BR5</v>
      </c>
      <c r="B35" s="1" t="s">
        <v>45</v>
      </c>
      <c r="C35" s="1" t="s">
        <v>44</v>
      </c>
      <c r="D35" s="1" t="s">
        <v>44</v>
      </c>
      <c r="E35" s="17">
        <v>-45735.10000000002</v>
      </c>
      <c r="F35" s="17">
        <v>-23061.08</v>
      </c>
      <c r="G35" s="17">
        <v>-19695.509999999998</v>
      </c>
      <c r="H35" s="17">
        <v>-21620.479999999996</v>
      </c>
      <c r="I35" s="17">
        <v>-30023.199999999986</v>
      </c>
      <c r="J35" s="17">
        <v>0</v>
      </c>
      <c r="K35" s="17">
        <v>0</v>
      </c>
      <c r="L35" s="17">
        <v>0</v>
      </c>
      <c r="M35" s="17">
        <v>0</v>
      </c>
      <c r="N35" s="17">
        <v>0</v>
      </c>
      <c r="O35" s="17">
        <v>0</v>
      </c>
      <c r="P35" s="17">
        <v>0</v>
      </c>
      <c r="Q35" s="20">
        <v>-2286.7600000000002</v>
      </c>
      <c r="R35" s="20">
        <v>-1153.05</v>
      </c>
      <c r="S35" s="20">
        <v>-984.78</v>
      </c>
      <c r="T35" s="20">
        <v>-1081.02</v>
      </c>
      <c r="U35" s="20">
        <v>-1501.16</v>
      </c>
      <c r="V35" s="20">
        <v>0</v>
      </c>
      <c r="W35" s="20">
        <v>0</v>
      </c>
      <c r="X35" s="20">
        <v>0</v>
      </c>
      <c r="Y35" s="20">
        <v>0</v>
      </c>
      <c r="Z35" s="20">
        <v>0</v>
      </c>
      <c r="AA35" s="20">
        <v>0</v>
      </c>
      <c r="AB35" s="20">
        <v>0</v>
      </c>
      <c r="AC35" s="17">
        <v>-6182.23</v>
      </c>
      <c r="AD35" s="17">
        <v>-3073.33</v>
      </c>
      <c r="AE35" s="17">
        <v>-2589.69</v>
      </c>
      <c r="AF35" s="17">
        <v>-2801.59</v>
      </c>
      <c r="AG35" s="17">
        <v>-3835.05</v>
      </c>
      <c r="AH35" s="17">
        <v>0</v>
      </c>
      <c r="AI35" s="17">
        <v>0</v>
      </c>
      <c r="AJ35" s="17">
        <v>0</v>
      </c>
      <c r="AK35" s="17">
        <v>0</v>
      </c>
      <c r="AL35" s="17">
        <v>0</v>
      </c>
      <c r="AM35" s="17">
        <v>0</v>
      </c>
      <c r="AN35" s="17">
        <v>0</v>
      </c>
      <c r="AO35" s="20">
        <v>-54204.090000000026</v>
      </c>
      <c r="AP35" s="20">
        <v>-27287.46</v>
      </c>
      <c r="AQ35" s="20">
        <v>-23269.979999999996</v>
      </c>
      <c r="AR35" s="20">
        <v>-25503.089999999997</v>
      </c>
      <c r="AS35" s="20">
        <v>-35359.409999999989</v>
      </c>
      <c r="AT35" s="20">
        <v>0</v>
      </c>
      <c r="AU35" s="20">
        <v>0</v>
      </c>
      <c r="AV35" s="20">
        <v>0</v>
      </c>
      <c r="AW35" s="20">
        <v>0</v>
      </c>
      <c r="AX35" s="20">
        <v>0</v>
      </c>
      <c r="AY35" s="20">
        <v>0</v>
      </c>
      <c r="AZ35" s="20">
        <v>0</v>
      </c>
      <c r="BA35" s="17">
        <f t="shared" si="1"/>
        <v>-140135.37</v>
      </c>
      <c r="BB35" s="17">
        <f t="shared" si="2"/>
        <v>-7006.77</v>
      </c>
      <c r="BC35" s="17">
        <f t="shared" si="3"/>
        <v>-18481.89</v>
      </c>
      <c r="BD35" s="17">
        <f t="shared" si="4"/>
        <v>-165624.03</v>
      </c>
    </row>
    <row r="36" spans="1:56" x14ac:dyDescent="0.25">
      <c r="A36" t="str">
        <f t="shared" si="0"/>
        <v>TAU.BRA</v>
      </c>
      <c r="B36" s="1" t="s">
        <v>33</v>
      </c>
      <c r="C36" s="1" t="s">
        <v>46</v>
      </c>
      <c r="D36" s="1" t="s">
        <v>46</v>
      </c>
      <c r="E36" s="17">
        <v>91.430000000000291</v>
      </c>
      <c r="F36" s="17">
        <v>76.829999999999984</v>
      </c>
      <c r="G36" s="17">
        <v>110.37000000000148</v>
      </c>
      <c r="H36" s="17">
        <v>-1110.7699999999986</v>
      </c>
      <c r="I36" s="17">
        <v>-748.99</v>
      </c>
      <c r="J36" s="17">
        <v>-613.7999999999995</v>
      </c>
      <c r="K36" s="17">
        <v>-3485.670000000001</v>
      </c>
      <c r="L36" s="17">
        <v>-5741.2299999999977</v>
      </c>
      <c r="M36" s="17">
        <v>-3443.6600000000017</v>
      </c>
      <c r="N36" s="17">
        <v>-1594.7300000000023</v>
      </c>
      <c r="O36" s="17">
        <v>-492.71000000000038</v>
      </c>
      <c r="P36" s="17">
        <v>-1584.9699999999957</v>
      </c>
      <c r="Q36" s="20">
        <v>4.57</v>
      </c>
      <c r="R36" s="20">
        <v>3.84</v>
      </c>
      <c r="S36" s="20">
        <v>5.52</v>
      </c>
      <c r="T36" s="20">
        <v>-55.54</v>
      </c>
      <c r="U36" s="20">
        <v>-37.450000000000003</v>
      </c>
      <c r="V36" s="20">
        <v>-30.69</v>
      </c>
      <c r="W36" s="20">
        <v>-174.28</v>
      </c>
      <c r="X36" s="20">
        <v>-287.06</v>
      </c>
      <c r="Y36" s="20">
        <v>-172.18</v>
      </c>
      <c r="Z36" s="20">
        <v>-79.739999999999995</v>
      </c>
      <c r="AA36" s="20">
        <v>-24.64</v>
      </c>
      <c r="AB36" s="20">
        <v>-79.25</v>
      </c>
      <c r="AC36" s="17">
        <v>12.36</v>
      </c>
      <c r="AD36" s="17">
        <v>10.24</v>
      </c>
      <c r="AE36" s="17">
        <v>14.51</v>
      </c>
      <c r="AF36" s="17">
        <v>-143.93</v>
      </c>
      <c r="AG36" s="17">
        <v>-95.67</v>
      </c>
      <c r="AH36" s="17">
        <v>-77.23</v>
      </c>
      <c r="AI36" s="17">
        <v>-432.18</v>
      </c>
      <c r="AJ36" s="17">
        <v>-700.89</v>
      </c>
      <c r="AK36" s="17">
        <v>-413.84</v>
      </c>
      <c r="AL36" s="17">
        <v>-188.71</v>
      </c>
      <c r="AM36" s="17">
        <v>-57.36</v>
      </c>
      <c r="AN36" s="17">
        <v>-181.61</v>
      </c>
      <c r="AO36" s="20">
        <v>108.36000000000028</v>
      </c>
      <c r="AP36" s="20">
        <v>90.909999999999982</v>
      </c>
      <c r="AQ36" s="20">
        <v>130.40000000000148</v>
      </c>
      <c r="AR36" s="20">
        <v>-1310.2399999999986</v>
      </c>
      <c r="AS36" s="20">
        <v>-882.11</v>
      </c>
      <c r="AT36" s="20">
        <v>-721.71999999999957</v>
      </c>
      <c r="AU36" s="20">
        <v>-4092.130000000001</v>
      </c>
      <c r="AV36" s="20">
        <v>-6729.1799999999985</v>
      </c>
      <c r="AW36" s="20">
        <v>-4029.6800000000017</v>
      </c>
      <c r="AX36" s="20">
        <v>-1863.1800000000023</v>
      </c>
      <c r="AY36" s="20">
        <v>-574.71000000000038</v>
      </c>
      <c r="AZ36" s="20">
        <v>-1845.8299999999958</v>
      </c>
      <c r="BA36" s="17">
        <f t="shared" si="1"/>
        <v>-18537.899999999994</v>
      </c>
      <c r="BB36" s="17">
        <f t="shared" si="2"/>
        <v>-926.9</v>
      </c>
      <c r="BC36" s="17">
        <f t="shared" si="3"/>
        <v>-2254.31</v>
      </c>
      <c r="BD36" s="17">
        <f t="shared" si="4"/>
        <v>-21719.109999999993</v>
      </c>
    </row>
    <row r="37" spans="1:56" x14ac:dyDescent="0.25">
      <c r="A37" t="str">
        <f t="shared" si="0"/>
        <v>BSRW.BSR1</v>
      </c>
      <c r="B37" s="1" t="s">
        <v>47</v>
      </c>
      <c r="C37" s="1" t="s">
        <v>48</v>
      </c>
      <c r="D37" s="1" t="s">
        <v>48</v>
      </c>
      <c r="E37" s="17">
        <v>13383.789999999997</v>
      </c>
      <c r="F37" s="17">
        <v>12390.16</v>
      </c>
      <c r="G37" s="17">
        <v>12419.120000000003</v>
      </c>
      <c r="H37" s="17">
        <v>5869.0000000000018</v>
      </c>
      <c r="I37" s="17">
        <v>7391.2300000000023</v>
      </c>
      <c r="J37" s="17">
        <v>7675.09</v>
      </c>
      <c r="K37" s="17">
        <v>4167.5499999999947</v>
      </c>
      <c r="L37" s="17">
        <v>4149.9200000000019</v>
      </c>
      <c r="M37" s="17">
        <v>6039.590000000002</v>
      </c>
      <c r="N37" s="17">
        <v>11951.280000000002</v>
      </c>
      <c r="O37" s="17">
        <v>13876.990000000009</v>
      </c>
      <c r="P37" s="17">
        <v>14244.82</v>
      </c>
      <c r="Q37" s="20">
        <v>669.19</v>
      </c>
      <c r="R37" s="20">
        <v>619.51</v>
      </c>
      <c r="S37" s="20">
        <v>620.96</v>
      </c>
      <c r="T37" s="20">
        <v>293.45</v>
      </c>
      <c r="U37" s="20">
        <v>369.56</v>
      </c>
      <c r="V37" s="20">
        <v>383.75</v>
      </c>
      <c r="W37" s="20">
        <v>208.38</v>
      </c>
      <c r="X37" s="20">
        <v>207.5</v>
      </c>
      <c r="Y37" s="20">
        <v>301.98</v>
      </c>
      <c r="Z37" s="20">
        <v>597.55999999999995</v>
      </c>
      <c r="AA37" s="20">
        <v>693.85</v>
      </c>
      <c r="AB37" s="20">
        <v>712.24</v>
      </c>
      <c r="AC37" s="17">
        <v>1809.15</v>
      </c>
      <c r="AD37" s="17">
        <v>1651.23</v>
      </c>
      <c r="AE37" s="17">
        <v>1632.94</v>
      </c>
      <c r="AF37" s="17">
        <v>760.51</v>
      </c>
      <c r="AG37" s="17">
        <v>944.13</v>
      </c>
      <c r="AH37" s="17">
        <v>965.76</v>
      </c>
      <c r="AI37" s="17">
        <v>516.72</v>
      </c>
      <c r="AJ37" s="17">
        <v>506.62</v>
      </c>
      <c r="AK37" s="17">
        <v>725.81</v>
      </c>
      <c r="AL37" s="17">
        <v>1414.2</v>
      </c>
      <c r="AM37" s="17">
        <v>1615.63</v>
      </c>
      <c r="AN37" s="17">
        <v>1632.18</v>
      </c>
      <c r="AO37" s="20">
        <v>15862.129999999997</v>
      </c>
      <c r="AP37" s="20">
        <v>14660.9</v>
      </c>
      <c r="AQ37" s="20">
        <v>14673.020000000002</v>
      </c>
      <c r="AR37" s="20">
        <v>6922.9600000000019</v>
      </c>
      <c r="AS37" s="20">
        <v>8704.9200000000019</v>
      </c>
      <c r="AT37" s="20">
        <v>9024.6</v>
      </c>
      <c r="AU37" s="20">
        <v>4892.6499999999951</v>
      </c>
      <c r="AV37" s="20">
        <v>4864.0400000000018</v>
      </c>
      <c r="AW37" s="20">
        <v>7067.380000000001</v>
      </c>
      <c r="AX37" s="20">
        <v>13963.040000000003</v>
      </c>
      <c r="AY37" s="20">
        <v>16186.470000000008</v>
      </c>
      <c r="AZ37" s="20">
        <v>16589.239999999998</v>
      </c>
      <c r="BA37" s="17">
        <f t="shared" ref="BA37:BA68" si="5">SUM(E37:P37)</f>
        <v>113558.54000000001</v>
      </c>
      <c r="BB37" s="17">
        <f t="shared" ref="BB37:BB68" si="6">SUM(Q37:AB37)</f>
        <v>5677.93</v>
      </c>
      <c r="BC37" s="17">
        <f t="shared" si="3"/>
        <v>14174.880000000001</v>
      </c>
      <c r="BD37" s="17">
        <f t="shared" si="4"/>
        <v>133411.35000000003</v>
      </c>
    </row>
    <row r="38" spans="1:56" x14ac:dyDescent="0.25">
      <c r="A38" t="str">
        <f t="shared" si="0"/>
        <v>VQW.BTR1</v>
      </c>
      <c r="B38" s="1" t="s">
        <v>31</v>
      </c>
      <c r="C38" s="1" t="s">
        <v>49</v>
      </c>
      <c r="D38" s="1" t="s">
        <v>49</v>
      </c>
      <c r="E38" s="17">
        <v>3136.1400000000012</v>
      </c>
      <c r="F38" s="17">
        <v>3591.9599999999991</v>
      </c>
      <c r="G38" s="17">
        <v>2590.3799999999992</v>
      </c>
      <c r="H38" s="17">
        <v>926.90999999999974</v>
      </c>
      <c r="I38" s="17">
        <v>776.92000000000041</v>
      </c>
      <c r="J38" s="17">
        <v>1324.3899999999992</v>
      </c>
      <c r="K38" s="17">
        <v>759.56999999999891</v>
      </c>
      <c r="L38" s="17">
        <v>485.48</v>
      </c>
      <c r="M38" s="17">
        <v>1083.1900000000003</v>
      </c>
      <c r="N38" s="17">
        <v>1859.4600000000009</v>
      </c>
      <c r="O38" s="17">
        <v>2168.4300000000012</v>
      </c>
      <c r="P38" s="17">
        <v>2574.3199999999979</v>
      </c>
      <c r="Q38" s="20">
        <v>156.81</v>
      </c>
      <c r="R38" s="20">
        <v>179.6</v>
      </c>
      <c r="S38" s="20">
        <v>129.52000000000001</v>
      </c>
      <c r="T38" s="20">
        <v>46.35</v>
      </c>
      <c r="U38" s="20">
        <v>38.85</v>
      </c>
      <c r="V38" s="20">
        <v>66.22</v>
      </c>
      <c r="W38" s="20">
        <v>37.979999999999997</v>
      </c>
      <c r="X38" s="20">
        <v>24.27</v>
      </c>
      <c r="Y38" s="20">
        <v>54.16</v>
      </c>
      <c r="Z38" s="20">
        <v>92.97</v>
      </c>
      <c r="AA38" s="20">
        <v>108.42</v>
      </c>
      <c r="AB38" s="20">
        <v>128.72</v>
      </c>
      <c r="AC38" s="17">
        <v>423.93</v>
      </c>
      <c r="AD38" s="17">
        <v>478.7</v>
      </c>
      <c r="AE38" s="17">
        <v>340.6</v>
      </c>
      <c r="AF38" s="17">
        <v>120.11</v>
      </c>
      <c r="AG38" s="17">
        <v>99.24</v>
      </c>
      <c r="AH38" s="17">
        <v>166.65</v>
      </c>
      <c r="AI38" s="17">
        <v>94.18</v>
      </c>
      <c r="AJ38" s="17">
        <v>59.27</v>
      </c>
      <c r="AK38" s="17">
        <v>130.16999999999999</v>
      </c>
      <c r="AL38" s="17">
        <v>220.03</v>
      </c>
      <c r="AM38" s="17">
        <v>252.46</v>
      </c>
      <c r="AN38" s="17">
        <v>294.97000000000003</v>
      </c>
      <c r="AO38" s="20">
        <v>3716.880000000001</v>
      </c>
      <c r="AP38" s="20">
        <v>4250.2599999999993</v>
      </c>
      <c r="AQ38" s="20">
        <v>3060.4999999999991</v>
      </c>
      <c r="AR38" s="20">
        <v>1093.3699999999997</v>
      </c>
      <c r="AS38" s="20">
        <v>915.01000000000045</v>
      </c>
      <c r="AT38" s="20">
        <v>1557.2599999999993</v>
      </c>
      <c r="AU38" s="20">
        <v>891.72999999999888</v>
      </c>
      <c r="AV38" s="20">
        <v>569.02</v>
      </c>
      <c r="AW38" s="20">
        <v>1267.5200000000004</v>
      </c>
      <c r="AX38" s="20">
        <v>2172.4600000000009</v>
      </c>
      <c r="AY38" s="20">
        <v>2529.3100000000013</v>
      </c>
      <c r="AZ38" s="20">
        <v>2998.0099999999975</v>
      </c>
      <c r="BA38" s="17">
        <f t="shared" si="5"/>
        <v>21277.15</v>
      </c>
      <c r="BB38" s="17">
        <f t="shared" si="6"/>
        <v>1063.8699999999999</v>
      </c>
      <c r="BC38" s="17">
        <f t="shared" si="3"/>
        <v>2680.3100000000004</v>
      </c>
      <c r="BD38" s="17">
        <f t="shared" si="4"/>
        <v>25021.33</v>
      </c>
    </row>
    <row r="39" spans="1:56" x14ac:dyDescent="0.25">
      <c r="A39" t="str">
        <f t="shared" si="0"/>
        <v>TAU.CAS</v>
      </c>
      <c r="B39" s="1" t="s">
        <v>33</v>
      </c>
      <c r="C39" s="1" t="s">
        <v>50</v>
      </c>
      <c r="D39" s="1" t="s">
        <v>50</v>
      </c>
      <c r="E39" s="17">
        <v>-1437.29</v>
      </c>
      <c r="F39" s="17">
        <v>-940.59000000000015</v>
      </c>
      <c r="G39" s="17">
        <v>-1012.7799999999999</v>
      </c>
      <c r="H39" s="17">
        <v>-749.78000000000009</v>
      </c>
      <c r="I39" s="17">
        <v>-323.94000000000005</v>
      </c>
      <c r="J39" s="17">
        <v>-59.010000000000005</v>
      </c>
      <c r="K39" s="17">
        <v>-167.27</v>
      </c>
      <c r="L39" s="17">
        <v>-129.72999999999999</v>
      </c>
      <c r="M39" s="17">
        <v>-39.33</v>
      </c>
      <c r="N39" s="17">
        <v>-251.00999999999996</v>
      </c>
      <c r="O39" s="17">
        <v>-993.56</v>
      </c>
      <c r="P39" s="17">
        <v>-1732.39</v>
      </c>
      <c r="Q39" s="20">
        <v>-71.86</v>
      </c>
      <c r="R39" s="20">
        <v>-47.03</v>
      </c>
      <c r="S39" s="20">
        <v>-50.64</v>
      </c>
      <c r="T39" s="20">
        <v>-37.49</v>
      </c>
      <c r="U39" s="20">
        <v>-16.2</v>
      </c>
      <c r="V39" s="20">
        <v>-2.95</v>
      </c>
      <c r="W39" s="20">
        <v>-8.36</v>
      </c>
      <c r="X39" s="20">
        <v>-6.49</v>
      </c>
      <c r="Y39" s="20">
        <v>-1.97</v>
      </c>
      <c r="Z39" s="20">
        <v>-12.55</v>
      </c>
      <c r="AA39" s="20">
        <v>-49.68</v>
      </c>
      <c r="AB39" s="20">
        <v>-86.62</v>
      </c>
      <c r="AC39" s="17">
        <v>-194.29</v>
      </c>
      <c r="AD39" s="17">
        <v>-125.35</v>
      </c>
      <c r="AE39" s="17">
        <v>-133.16999999999999</v>
      </c>
      <c r="AF39" s="17">
        <v>-97.16</v>
      </c>
      <c r="AG39" s="17">
        <v>-41.38</v>
      </c>
      <c r="AH39" s="17">
        <v>-7.43</v>
      </c>
      <c r="AI39" s="17">
        <v>-20.74</v>
      </c>
      <c r="AJ39" s="17">
        <v>-15.84</v>
      </c>
      <c r="AK39" s="17">
        <v>-4.7300000000000004</v>
      </c>
      <c r="AL39" s="17">
        <v>-29.7</v>
      </c>
      <c r="AM39" s="17">
        <v>-115.68</v>
      </c>
      <c r="AN39" s="17">
        <v>-198.5</v>
      </c>
      <c r="AO39" s="20">
        <v>-1703.4399999999998</v>
      </c>
      <c r="AP39" s="20">
        <v>-1112.97</v>
      </c>
      <c r="AQ39" s="20">
        <v>-1196.5899999999999</v>
      </c>
      <c r="AR39" s="20">
        <v>-884.43000000000006</v>
      </c>
      <c r="AS39" s="20">
        <v>-381.52000000000004</v>
      </c>
      <c r="AT39" s="20">
        <v>-69.390000000000015</v>
      </c>
      <c r="AU39" s="20">
        <v>-196.37</v>
      </c>
      <c r="AV39" s="20">
        <v>-152.06</v>
      </c>
      <c r="AW39" s="20">
        <v>-46.03</v>
      </c>
      <c r="AX39" s="20">
        <v>-293.25999999999993</v>
      </c>
      <c r="AY39" s="20">
        <v>-1158.92</v>
      </c>
      <c r="AZ39" s="20">
        <v>-2017.5100000000002</v>
      </c>
      <c r="BA39" s="17">
        <f t="shared" si="5"/>
        <v>-7836.6799999999994</v>
      </c>
      <c r="BB39" s="17">
        <f t="shared" si="6"/>
        <v>-391.84</v>
      </c>
      <c r="BC39" s="17">
        <f t="shared" si="3"/>
        <v>-983.97</v>
      </c>
      <c r="BD39" s="17">
        <f t="shared" si="4"/>
        <v>-9212.4900000000016</v>
      </c>
    </row>
    <row r="40" spans="1:56" x14ac:dyDescent="0.25">
      <c r="A40" t="str">
        <f t="shared" si="0"/>
        <v>CAEC.CES1</v>
      </c>
      <c r="B40" s="1" t="s">
        <v>51</v>
      </c>
      <c r="C40" s="1" t="s">
        <v>52</v>
      </c>
      <c r="D40" s="1" t="s">
        <v>53</v>
      </c>
      <c r="E40" s="17">
        <v>2506.5300000000007</v>
      </c>
      <c r="F40" s="17">
        <v>2988.1599999999989</v>
      </c>
      <c r="G40" s="17">
        <v>7174.33</v>
      </c>
      <c r="H40" s="17">
        <v>699.26</v>
      </c>
      <c r="I40" s="17">
        <v>2878.6399999999994</v>
      </c>
      <c r="J40" s="17">
        <v>2320.5199999999995</v>
      </c>
      <c r="K40" s="17">
        <v>1011.3099999999995</v>
      </c>
      <c r="L40" s="17">
        <v>847.64000000000033</v>
      </c>
      <c r="M40" s="17">
        <v>793.77999999999929</v>
      </c>
      <c r="N40" s="17">
        <v>3781.2400000000039</v>
      </c>
      <c r="O40" s="17">
        <v>81.849999999999966</v>
      </c>
      <c r="P40" s="17">
        <v>5394.2599999999966</v>
      </c>
      <c r="Q40" s="20">
        <v>125.33</v>
      </c>
      <c r="R40" s="20">
        <v>149.41</v>
      </c>
      <c r="S40" s="20">
        <v>358.72</v>
      </c>
      <c r="T40" s="20">
        <v>34.96</v>
      </c>
      <c r="U40" s="20">
        <v>143.93</v>
      </c>
      <c r="V40" s="20">
        <v>116.03</v>
      </c>
      <c r="W40" s="20">
        <v>50.57</v>
      </c>
      <c r="X40" s="20">
        <v>42.38</v>
      </c>
      <c r="Y40" s="20">
        <v>39.69</v>
      </c>
      <c r="Z40" s="20">
        <v>189.06</v>
      </c>
      <c r="AA40" s="20">
        <v>4.09</v>
      </c>
      <c r="AB40" s="20">
        <v>269.70999999999998</v>
      </c>
      <c r="AC40" s="17">
        <v>338.82</v>
      </c>
      <c r="AD40" s="17">
        <v>398.23</v>
      </c>
      <c r="AE40" s="17">
        <v>943.33</v>
      </c>
      <c r="AF40" s="17">
        <v>90.61</v>
      </c>
      <c r="AG40" s="17">
        <v>367.71</v>
      </c>
      <c r="AH40" s="17">
        <v>291.99</v>
      </c>
      <c r="AI40" s="17">
        <v>125.39</v>
      </c>
      <c r="AJ40" s="17">
        <v>103.48</v>
      </c>
      <c r="AK40" s="17">
        <v>95.39</v>
      </c>
      <c r="AL40" s="17">
        <v>447.44</v>
      </c>
      <c r="AM40" s="17">
        <v>9.5299999999999994</v>
      </c>
      <c r="AN40" s="17">
        <v>618.08000000000004</v>
      </c>
      <c r="AO40" s="20">
        <v>2970.6800000000007</v>
      </c>
      <c r="AP40" s="20">
        <v>3535.7999999999988</v>
      </c>
      <c r="AQ40" s="20">
        <v>8476.380000000001</v>
      </c>
      <c r="AR40" s="20">
        <v>824.83</v>
      </c>
      <c r="AS40" s="20">
        <v>3390.2799999999993</v>
      </c>
      <c r="AT40" s="20">
        <v>2728.54</v>
      </c>
      <c r="AU40" s="20">
        <v>1187.2699999999995</v>
      </c>
      <c r="AV40" s="20">
        <v>993.50000000000034</v>
      </c>
      <c r="AW40" s="20">
        <v>928.85999999999933</v>
      </c>
      <c r="AX40" s="20">
        <v>4417.7400000000034</v>
      </c>
      <c r="AY40" s="20">
        <v>95.46999999999997</v>
      </c>
      <c r="AZ40" s="20">
        <v>6282.0499999999965</v>
      </c>
      <c r="BA40" s="17">
        <f t="shared" si="5"/>
        <v>30477.519999999997</v>
      </c>
      <c r="BB40" s="17">
        <f t="shared" si="6"/>
        <v>1523.88</v>
      </c>
      <c r="BC40" s="17">
        <f t="shared" si="3"/>
        <v>3829.9999999999995</v>
      </c>
      <c r="BD40" s="17">
        <f t="shared" si="4"/>
        <v>35831.4</v>
      </c>
    </row>
    <row r="41" spans="1:56" x14ac:dyDescent="0.25">
      <c r="A41" t="str">
        <f t="shared" si="0"/>
        <v>CAEC.CES2</v>
      </c>
      <c r="B41" s="1" t="s">
        <v>51</v>
      </c>
      <c r="C41" s="1" t="s">
        <v>54</v>
      </c>
      <c r="D41" s="1" t="s">
        <v>53</v>
      </c>
      <c r="E41" s="17">
        <v>1378.2</v>
      </c>
      <c r="F41" s="17">
        <v>1648.3400000000004</v>
      </c>
      <c r="G41" s="17">
        <v>3962.8700000000008</v>
      </c>
      <c r="H41" s="17">
        <v>422.84000000000015</v>
      </c>
      <c r="I41" s="17">
        <v>1863.9499999999998</v>
      </c>
      <c r="J41" s="17">
        <v>1447.1999999999998</v>
      </c>
      <c r="K41" s="17">
        <v>670.32000000000016</v>
      </c>
      <c r="L41" s="17">
        <v>547.53000000000065</v>
      </c>
      <c r="M41" s="17">
        <v>503.39000000000033</v>
      </c>
      <c r="N41" s="17">
        <v>2050.4999999999991</v>
      </c>
      <c r="O41" s="17">
        <v>51.309999999999974</v>
      </c>
      <c r="P41" s="17">
        <v>2977.9199999999983</v>
      </c>
      <c r="Q41" s="20">
        <v>68.91</v>
      </c>
      <c r="R41" s="20">
        <v>82.42</v>
      </c>
      <c r="S41" s="20">
        <v>198.14</v>
      </c>
      <c r="T41" s="20">
        <v>21.14</v>
      </c>
      <c r="U41" s="20">
        <v>93.2</v>
      </c>
      <c r="V41" s="20">
        <v>72.36</v>
      </c>
      <c r="W41" s="20">
        <v>33.520000000000003</v>
      </c>
      <c r="X41" s="20">
        <v>27.38</v>
      </c>
      <c r="Y41" s="20">
        <v>25.17</v>
      </c>
      <c r="Z41" s="20">
        <v>102.53</v>
      </c>
      <c r="AA41" s="20">
        <v>2.57</v>
      </c>
      <c r="AB41" s="20">
        <v>148.9</v>
      </c>
      <c r="AC41" s="17">
        <v>186.3</v>
      </c>
      <c r="AD41" s="17">
        <v>219.67</v>
      </c>
      <c r="AE41" s="17">
        <v>521.05999999999995</v>
      </c>
      <c r="AF41" s="17">
        <v>54.79</v>
      </c>
      <c r="AG41" s="17">
        <v>238.09</v>
      </c>
      <c r="AH41" s="17">
        <v>182.1</v>
      </c>
      <c r="AI41" s="17">
        <v>83.11</v>
      </c>
      <c r="AJ41" s="17">
        <v>66.84</v>
      </c>
      <c r="AK41" s="17">
        <v>60.49</v>
      </c>
      <c r="AL41" s="17">
        <v>242.64</v>
      </c>
      <c r="AM41" s="17">
        <v>5.97</v>
      </c>
      <c r="AN41" s="17">
        <v>341.21</v>
      </c>
      <c r="AO41" s="20">
        <v>1633.41</v>
      </c>
      <c r="AP41" s="20">
        <v>1950.4300000000005</v>
      </c>
      <c r="AQ41" s="20">
        <v>4682.0700000000015</v>
      </c>
      <c r="AR41" s="20">
        <v>498.77000000000015</v>
      </c>
      <c r="AS41" s="20">
        <v>2195.2399999999998</v>
      </c>
      <c r="AT41" s="20">
        <v>1701.6599999999996</v>
      </c>
      <c r="AU41" s="20">
        <v>786.95000000000016</v>
      </c>
      <c r="AV41" s="20">
        <v>641.75000000000068</v>
      </c>
      <c r="AW41" s="20">
        <v>589.0500000000003</v>
      </c>
      <c r="AX41" s="20">
        <v>2395.6699999999992</v>
      </c>
      <c r="AY41" s="20">
        <v>59.849999999999973</v>
      </c>
      <c r="AZ41" s="20">
        <v>3468.0299999999984</v>
      </c>
      <c r="BA41" s="17">
        <f t="shared" si="5"/>
        <v>17524.370000000003</v>
      </c>
      <c r="BB41" s="17">
        <f t="shared" si="6"/>
        <v>876.2399999999999</v>
      </c>
      <c r="BC41" s="17">
        <f t="shared" si="3"/>
        <v>2202.2699999999995</v>
      </c>
      <c r="BD41" s="17">
        <f t="shared" si="4"/>
        <v>20602.88</v>
      </c>
    </row>
    <row r="42" spans="1:56" x14ac:dyDescent="0.25">
      <c r="A42" t="str">
        <f>B42&amp;"."&amp;IF(D42="CES1/CES2",C42,IF(C42="CRE1/CRE2",C42,D42))</f>
        <v>ICPL.CHIN</v>
      </c>
      <c r="B42" s="1" t="s">
        <v>55</v>
      </c>
      <c r="C42" s="1" t="s">
        <v>56</v>
      </c>
      <c r="D42" s="1" t="s">
        <v>56</v>
      </c>
      <c r="E42" s="17">
        <v>0</v>
      </c>
      <c r="F42" s="17">
        <v>0</v>
      </c>
      <c r="G42" s="17">
        <v>0</v>
      </c>
      <c r="H42" s="17">
        <v>-717.95</v>
      </c>
      <c r="I42" s="17">
        <v>-2911.01</v>
      </c>
      <c r="J42" s="17">
        <v>-2373.5100000000002</v>
      </c>
      <c r="K42" s="17">
        <v>-3066.31</v>
      </c>
      <c r="L42" s="17">
        <v>-2200.2800000000002</v>
      </c>
      <c r="M42" s="17">
        <v>-2101.8199999999997</v>
      </c>
      <c r="N42" s="17">
        <v>-525.53</v>
      </c>
      <c r="O42" s="17">
        <v>0</v>
      </c>
      <c r="P42" s="17">
        <v>0</v>
      </c>
      <c r="Q42" s="20">
        <v>0</v>
      </c>
      <c r="R42" s="20">
        <v>0</v>
      </c>
      <c r="S42" s="20">
        <v>0</v>
      </c>
      <c r="T42" s="20">
        <v>-35.9</v>
      </c>
      <c r="U42" s="20">
        <v>-145.55000000000001</v>
      </c>
      <c r="V42" s="20">
        <v>-118.68</v>
      </c>
      <c r="W42" s="20">
        <v>-153.32</v>
      </c>
      <c r="X42" s="20">
        <v>-110.01</v>
      </c>
      <c r="Y42" s="20">
        <v>-105.09</v>
      </c>
      <c r="Z42" s="20">
        <v>-26.28</v>
      </c>
      <c r="AA42" s="20">
        <v>0</v>
      </c>
      <c r="AB42" s="20">
        <v>0</v>
      </c>
      <c r="AC42" s="17">
        <v>0</v>
      </c>
      <c r="AD42" s="17">
        <v>0</v>
      </c>
      <c r="AE42" s="17">
        <v>0</v>
      </c>
      <c r="AF42" s="17">
        <v>-93.03</v>
      </c>
      <c r="AG42" s="17">
        <v>-371.84</v>
      </c>
      <c r="AH42" s="17">
        <v>-298.66000000000003</v>
      </c>
      <c r="AI42" s="17">
        <v>-380.18</v>
      </c>
      <c r="AJ42" s="17">
        <v>-268.61</v>
      </c>
      <c r="AK42" s="17">
        <v>-252.59</v>
      </c>
      <c r="AL42" s="17">
        <v>-62.19</v>
      </c>
      <c r="AM42" s="17">
        <v>0</v>
      </c>
      <c r="AN42" s="17">
        <v>0</v>
      </c>
      <c r="AO42" s="20">
        <v>0</v>
      </c>
      <c r="AP42" s="20">
        <v>0</v>
      </c>
      <c r="AQ42" s="20">
        <v>0</v>
      </c>
      <c r="AR42" s="20">
        <v>-846.88</v>
      </c>
      <c r="AS42" s="20">
        <v>-3428.4000000000005</v>
      </c>
      <c r="AT42" s="20">
        <v>-2790.85</v>
      </c>
      <c r="AU42" s="20">
        <v>-3599.81</v>
      </c>
      <c r="AV42" s="20">
        <v>-2578.9000000000005</v>
      </c>
      <c r="AW42" s="20">
        <v>-2459.5</v>
      </c>
      <c r="AX42" s="20">
        <v>-614</v>
      </c>
      <c r="AY42" s="20">
        <v>0</v>
      </c>
      <c r="AZ42" s="20">
        <v>0</v>
      </c>
      <c r="BA42" s="17">
        <f t="shared" si="5"/>
        <v>-13896.410000000002</v>
      </c>
      <c r="BB42" s="17">
        <f t="shared" si="6"/>
        <v>-694.83</v>
      </c>
      <c r="BC42" s="17">
        <f t="shared" si="3"/>
        <v>-1727.1000000000001</v>
      </c>
      <c r="BD42" s="17">
        <f t="shared" si="4"/>
        <v>-16318.34</v>
      </c>
    </row>
    <row r="43" spans="1:56" x14ac:dyDescent="0.25">
      <c r="A43" t="str">
        <f t="shared" ref="A43:A106" si="7">B43&amp;"."&amp;IF(D43="CES1/CES2",C43,IF(C43="CRE1/CRE2",C43,D43))</f>
        <v>ENC2.CL01</v>
      </c>
      <c r="B43" s="1" t="s">
        <v>57</v>
      </c>
      <c r="C43" s="1" t="s">
        <v>58</v>
      </c>
      <c r="D43" s="1" t="s">
        <v>58</v>
      </c>
      <c r="E43" s="17">
        <v>0</v>
      </c>
      <c r="F43" s="17">
        <v>0</v>
      </c>
      <c r="G43" s="17">
        <v>0</v>
      </c>
      <c r="H43" s="17">
        <v>0</v>
      </c>
      <c r="I43" s="17">
        <v>0</v>
      </c>
      <c r="J43" s="17">
        <v>11.379999999999999</v>
      </c>
      <c r="K43" s="17">
        <v>8.9200000000000017</v>
      </c>
      <c r="L43" s="17">
        <v>24.45</v>
      </c>
      <c r="M43" s="17">
        <v>454.55</v>
      </c>
      <c r="N43" s="17">
        <v>0</v>
      </c>
      <c r="O43" s="17">
        <v>1063.2900000000002</v>
      </c>
      <c r="P43" s="17">
        <v>3178.35</v>
      </c>
      <c r="Q43" s="20">
        <v>0</v>
      </c>
      <c r="R43" s="20">
        <v>0</v>
      </c>
      <c r="S43" s="20">
        <v>0</v>
      </c>
      <c r="T43" s="20">
        <v>0</v>
      </c>
      <c r="U43" s="20">
        <v>0</v>
      </c>
      <c r="V43" s="20">
        <v>0.56999999999999995</v>
      </c>
      <c r="W43" s="20">
        <v>0.45</v>
      </c>
      <c r="X43" s="20">
        <v>1.22</v>
      </c>
      <c r="Y43" s="20">
        <v>22.73</v>
      </c>
      <c r="Z43" s="20">
        <v>0</v>
      </c>
      <c r="AA43" s="20">
        <v>53.16</v>
      </c>
      <c r="AB43" s="20">
        <v>158.91999999999999</v>
      </c>
      <c r="AC43" s="17">
        <v>0</v>
      </c>
      <c r="AD43" s="17">
        <v>0</v>
      </c>
      <c r="AE43" s="17">
        <v>0</v>
      </c>
      <c r="AF43" s="17">
        <v>0</v>
      </c>
      <c r="AG43" s="17">
        <v>0</v>
      </c>
      <c r="AH43" s="17">
        <v>1.43</v>
      </c>
      <c r="AI43" s="17">
        <v>1.1100000000000001</v>
      </c>
      <c r="AJ43" s="17">
        <v>2.98</v>
      </c>
      <c r="AK43" s="17">
        <v>54.63</v>
      </c>
      <c r="AL43" s="17">
        <v>0</v>
      </c>
      <c r="AM43" s="17">
        <v>123.79</v>
      </c>
      <c r="AN43" s="17">
        <v>364.18</v>
      </c>
      <c r="AO43" s="20">
        <v>0</v>
      </c>
      <c r="AP43" s="20">
        <v>0</v>
      </c>
      <c r="AQ43" s="20">
        <v>0</v>
      </c>
      <c r="AR43" s="20">
        <v>0</v>
      </c>
      <c r="AS43" s="20">
        <v>0</v>
      </c>
      <c r="AT43" s="20">
        <v>13.379999999999999</v>
      </c>
      <c r="AU43" s="20">
        <v>10.48</v>
      </c>
      <c r="AV43" s="20">
        <v>28.65</v>
      </c>
      <c r="AW43" s="20">
        <v>531.91000000000008</v>
      </c>
      <c r="AX43" s="20">
        <v>0</v>
      </c>
      <c r="AY43" s="20">
        <v>1240.2400000000002</v>
      </c>
      <c r="AZ43" s="20">
        <v>3701.45</v>
      </c>
      <c r="BA43" s="17">
        <f t="shared" si="5"/>
        <v>4740.9400000000005</v>
      </c>
      <c r="BB43" s="17">
        <f t="shared" si="6"/>
        <v>237.04999999999998</v>
      </c>
      <c r="BC43" s="17">
        <f t="shared" si="3"/>
        <v>548.12</v>
      </c>
      <c r="BD43" s="17">
        <f t="shared" si="4"/>
        <v>5526.1100000000006</v>
      </c>
    </row>
    <row r="44" spans="1:56" x14ac:dyDescent="0.25">
      <c r="A44" t="str">
        <f t="shared" si="7"/>
        <v>CMH.CMH1</v>
      </c>
      <c r="B44" s="1" t="s">
        <v>59</v>
      </c>
      <c r="C44" s="1" t="s">
        <v>60</v>
      </c>
      <c r="D44" s="1" t="s">
        <v>60</v>
      </c>
      <c r="E44" s="17">
        <v>-1784.7600000000002</v>
      </c>
      <c r="F44" s="17">
        <v>-1332.67</v>
      </c>
      <c r="G44" s="17">
        <v>-1246.1400000000001</v>
      </c>
      <c r="H44" s="17">
        <v>-1928.65</v>
      </c>
      <c r="I44" s="17">
        <v>-2856.8</v>
      </c>
      <c r="J44" s="17">
        <v>-2325.0599999999995</v>
      </c>
      <c r="K44" s="17">
        <v>-2468.7799999999997</v>
      </c>
      <c r="L44" s="17">
        <v>-3250.3700000000003</v>
      </c>
      <c r="M44" s="17">
        <v>-2392.4499999999998</v>
      </c>
      <c r="N44" s="17">
        <v>-2797.7</v>
      </c>
      <c r="O44" s="17">
        <v>-293.25</v>
      </c>
      <c r="P44" s="17">
        <v>-2326.0100000000002</v>
      </c>
      <c r="Q44" s="20">
        <v>-89.24</v>
      </c>
      <c r="R44" s="20">
        <v>-66.63</v>
      </c>
      <c r="S44" s="20">
        <v>-62.31</v>
      </c>
      <c r="T44" s="20">
        <v>-96.43</v>
      </c>
      <c r="U44" s="20">
        <v>-142.84</v>
      </c>
      <c r="V44" s="20">
        <v>-116.25</v>
      </c>
      <c r="W44" s="20">
        <v>-123.44</v>
      </c>
      <c r="X44" s="20">
        <v>-162.52000000000001</v>
      </c>
      <c r="Y44" s="20">
        <v>-119.62</v>
      </c>
      <c r="Z44" s="20">
        <v>-139.88999999999999</v>
      </c>
      <c r="AA44" s="20">
        <v>-14.66</v>
      </c>
      <c r="AB44" s="20">
        <v>-116.3</v>
      </c>
      <c r="AC44" s="17">
        <v>-241.25</v>
      </c>
      <c r="AD44" s="17">
        <v>-177.6</v>
      </c>
      <c r="AE44" s="17">
        <v>-163.85</v>
      </c>
      <c r="AF44" s="17">
        <v>-249.92</v>
      </c>
      <c r="AG44" s="17">
        <v>-364.92</v>
      </c>
      <c r="AH44" s="17">
        <v>-292.56</v>
      </c>
      <c r="AI44" s="17">
        <v>-306.08999999999997</v>
      </c>
      <c r="AJ44" s="17">
        <v>-396.81</v>
      </c>
      <c r="AK44" s="17">
        <v>-287.51</v>
      </c>
      <c r="AL44" s="17">
        <v>-331.05</v>
      </c>
      <c r="AM44" s="17">
        <v>-34.14</v>
      </c>
      <c r="AN44" s="17">
        <v>-266.52</v>
      </c>
      <c r="AO44" s="20">
        <v>-2115.25</v>
      </c>
      <c r="AP44" s="20">
        <v>-1576.9</v>
      </c>
      <c r="AQ44" s="20">
        <v>-1472.3</v>
      </c>
      <c r="AR44" s="20">
        <v>-2275</v>
      </c>
      <c r="AS44" s="20">
        <v>-3364.5600000000004</v>
      </c>
      <c r="AT44" s="20">
        <v>-2733.8699999999994</v>
      </c>
      <c r="AU44" s="20">
        <v>-2898.31</v>
      </c>
      <c r="AV44" s="20">
        <v>-3809.7000000000003</v>
      </c>
      <c r="AW44" s="20">
        <v>-2799.58</v>
      </c>
      <c r="AX44" s="20">
        <v>-3268.64</v>
      </c>
      <c r="AY44" s="20">
        <v>-342.05</v>
      </c>
      <c r="AZ44" s="20">
        <v>-2708.8300000000004</v>
      </c>
      <c r="BA44" s="17">
        <f t="shared" si="5"/>
        <v>-25002.639999999999</v>
      </c>
      <c r="BB44" s="17">
        <f t="shared" si="6"/>
        <v>-1250.1300000000001</v>
      </c>
      <c r="BC44" s="17">
        <f t="shared" si="3"/>
        <v>-3112.2200000000003</v>
      </c>
      <c r="BD44" s="17">
        <f t="shared" si="4"/>
        <v>-29364.99</v>
      </c>
    </row>
    <row r="45" spans="1:56" x14ac:dyDescent="0.25">
      <c r="A45" t="str">
        <f t="shared" si="7"/>
        <v>CNRL.CNR5</v>
      </c>
      <c r="B45" s="1" t="s">
        <v>61</v>
      </c>
      <c r="C45" s="1" t="s">
        <v>62</v>
      </c>
      <c r="D45" s="1" t="s">
        <v>62</v>
      </c>
      <c r="E45" s="17">
        <v>0</v>
      </c>
      <c r="F45" s="17">
        <v>0</v>
      </c>
      <c r="G45" s="17">
        <v>0</v>
      </c>
      <c r="H45" s="17">
        <v>0.12999999999999998</v>
      </c>
      <c r="I45" s="17">
        <v>174.91000000000011</v>
      </c>
      <c r="J45" s="17">
        <v>0</v>
      </c>
      <c r="K45" s="17">
        <v>146.12000000000009</v>
      </c>
      <c r="L45" s="17">
        <v>908.08000000000015</v>
      </c>
      <c r="M45" s="17">
        <v>0</v>
      </c>
      <c r="N45" s="17">
        <v>0</v>
      </c>
      <c r="O45" s="17">
        <v>8.879999999999999</v>
      </c>
      <c r="P45" s="17">
        <v>0</v>
      </c>
      <c r="Q45" s="20">
        <v>0</v>
      </c>
      <c r="R45" s="20">
        <v>0</v>
      </c>
      <c r="S45" s="20">
        <v>0</v>
      </c>
      <c r="T45" s="20">
        <v>0.01</v>
      </c>
      <c r="U45" s="20">
        <v>8.75</v>
      </c>
      <c r="V45" s="20">
        <v>0</v>
      </c>
      <c r="W45" s="20">
        <v>7.31</v>
      </c>
      <c r="X45" s="20">
        <v>45.4</v>
      </c>
      <c r="Y45" s="20">
        <v>0</v>
      </c>
      <c r="Z45" s="20">
        <v>0</v>
      </c>
      <c r="AA45" s="20">
        <v>0.44</v>
      </c>
      <c r="AB45" s="20">
        <v>0</v>
      </c>
      <c r="AC45" s="17">
        <v>0</v>
      </c>
      <c r="AD45" s="17">
        <v>0</v>
      </c>
      <c r="AE45" s="17">
        <v>0</v>
      </c>
      <c r="AF45" s="17">
        <v>0.02</v>
      </c>
      <c r="AG45" s="17">
        <v>22.34</v>
      </c>
      <c r="AH45" s="17">
        <v>0</v>
      </c>
      <c r="AI45" s="17">
        <v>18.12</v>
      </c>
      <c r="AJ45" s="17">
        <v>110.86</v>
      </c>
      <c r="AK45" s="17">
        <v>0</v>
      </c>
      <c r="AL45" s="17">
        <v>0</v>
      </c>
      <c r="AM45" s="17">
        <v>1.03</v>
      </c>
      <c r="AN45" s="17">
        <v>0</v>
      </c>
      <c r="AO45" s="20">
        <v>0</v>
      </c>
      <c r="AP45" s="20">
        <v>0</v>
      </c>
      <c r="AQ45" s="20">
        <v>0</v>
      </c>
      <c r="AR45" s="20">
        <v>0.15999999999999998</v>
      </c>
      <c r="AS45" s="20">
        <v>206.00000000000011</v>
      </c>
      <c r="AT45" s="20">
        <v>0</v>
      </c>
      <c r="AU45" s="20">
        <v>171.5500000000001</v>
      </c>
      <c r="AV45" s="20">
        <v>1064.3400000000001</v>
      </c>
      <c r="AW45" s="20">
        <v>0</v>
      </c>
      <c r="AX45" s="20">
        <v>0</v>
      </c>
      <c r="AY45" s="20">
        <v>10.349999999999998</v>
      </c>
      <c r="AZ45" s="20">
        <v>0</v>
      </c>
      <c r="BA45" s="17">
        <f t="shared" si="5"/>
        <v>1238.1200000000003</v>
      </c>
      <c r="BB45" s="17">
        <f t="shared" si="6"/>
        <v>61.91</v>
      </c>
      <c r="BC45" s="17">
        <f t="shared" si="3"/>
        <v>152.37</v>
      </c>
      <c r="BD45" s="17">
        <f t="shared" si="4"/>
        <v>1452.4000000000003</v>
      </c>
    </row>
    <row r="46" spans="1:56" x14ac:dyDescent="0.25">
      <c r="A46" t="str">
        <f t="shared" si="7"/>
        <v>VQW.CR1</v>
      </c>
      <c r="B46" s="1" t="s">
        <v>31</v>
      </c>
      <c r="C46" s="1" t="s">
        <v>63</v>
      </c>
      <c r="D46" s="1" t="s">
        <v>63</v>
      </c>
      <c r="E46" s="17">
        <v>3217.9499999999994</v>
      </c>
      <c r="F46" s="17">
        <v>4075.8</v>
      </c>
      <c r="G46" s="17">
        <v>2246.15</v>
      </c>
      <c r="H46" s="17">
        <v>917.43</v>
      </c>
      <c r="I46" s="17">
        <v>584.06999999999982</v>
      </c>
      <c r="J46" s="17">
        <v>1466.5699999999993</v>
      </c>
      <c r="K46" s="17">
        <v>1004.0700000000003</v>
      </c>
      <c r="L46" s="17">
        <v>664.8299999999997</v>
      </c>
      <c r="M46" s="17">
        <v>1350.7800000000002</v>
      </c>
      <c r="N46" s="17">
        <v>2254.3400000000006</v>
      </c>
      <c r="O46" s="17">
        <v>2281.4300000000003</v>
      </c>
      <c r="P46" s="17">
        <v>2504.5999999999995</v>
      </c>
      <c r="Q46" s="20">
        <v>160.9</v>
      </c>
      <c r="R46" s="20">
        <v>203.79</v>
      </c>
      <c r="S46" s="20">
        <v>112.31</v>
      </c>
      <c r="T46" s="20">
        <v>45.87</v>
      </c>
      <c r="U46" s="20">
        <v>29.2</v>
      </c>
      <c r="V46" s="20">
        <v>73.33</v>
      </c>
      <c r="W46" s="20">
        <v>50.2</v>
      </c>
      <c r="X46" s="20">
        <v>33.24</v>
      </c>
      <c r="Y46" s="20">
        <v>67.540000000000006</v>
      </c>
      <c r="Z46" s="20">
        <v>112.72</v>
      </c>
      <c r="AA46" s="20">
        <v>114.07</v>
      </c>
      <c r="AB46" s="20">
        <v>125.23</v>
      </c>
      <c r="AC46" s="17">
        <v>434.99</v>
      </c>
      <c r="AD46" s="17">
        <v>543.17999999999995</v>
      </c>
      <c r="AE46" s="17">
        <v>295.33999999999997</v>
      </c>
      <c r="AF46" s="17">
        <v>118.88</v>
      </c>
      <c r="AG46" s="17">
        <v>74.61</v>
      </c>
      <c r="AH46" s="17">
        <v>184.54</v>
      </c>
      <c r="AI46" s="17">
        <v>124.49</v>
      </c>
      <c r="AJ46" s="17">
        <v>81.16</v>
      </c>
      <c r="AK46" s="17">
        <v>162.33000000000001</v>
      </c>
      <c r="AL46" s="17">
        <v>266.76</v>
      </c>
      <c r="AM46" s="17">
        <v>265.62</v>
      </c>
      <c r="AN46" s="17">
        <v>286.98</v>
      </c>
      <c r="AO46" s="20">
        <v>3813.8399999999992</v>
      </c>
      <c r="AP46" s="20">
        <v>4822.7700000000004</v>
      </c>
      <c r="AQ46" s="20">
        <v>2653.8</v>
      </c>
      <c r="AR46" s="20">
        <v>1082.1799999999998</v>
      </c>
      <c r="AS46" s="20">
        <v>687.87999999999988</v>
      </c>
      <c r="AT46" s="20">
        <v>1724.4399999999991</v>
      </c>
      <c r="AU46" s="20">
        <v>1178.7600000000002</v>
      </c>
      <c r="AV46" s="20">
        <v>779.22999999999968</v>
      </c>
      <c r="AW46" s="20">
        <v>1580.65</v>
      </c>
      <c r="AX46" s="20">
        <v>2633.8200000000006</v>
      </c>
      <c r="AY46" s="20">
        <v>2661.1200000000003</v>
      </c>
      <c r="AZ46" s="20">
        <v>2916.8099999999995</v>
      </c>
      <c r="BA46" s="17">
        <f t="shared" si="5"/>
        <v>22568.02</v>
      </c>
      <c r="BB46" s="17">
        <f t="shared" si="6"/>
        <v>1128.4000000000001</v>
      </c>
      <c r="BC46" s="17">
        <f t="shared" si="3"/>
        <v>2838.8799999999997</v>
      </c>
      <c r="BD46" s="17">
        <f t="shared" si="4"/>
        <v>26535.299999999996</v>
      </c>
    </row>
    <row r="47" spans="1:56" x14ac:dyDescent="0.25">
      <c r="A47" t="str">
        <f t="shared" si="7"/>
        <v>VQW.CRE3</v>
      </c>
      <c r="B47" s="1" t="s">
        <v>31</v>
      </c>
      <c r="C47" s="1" t="s">
        <v>64</v>
      </c>
      <c r="D47" s="1" t="s">
        <v>64</v>
      </c>
      <c r="E47" s="17">
        <v>2050.3299999999995</v>
      </c>
      <c r="F47" s="17">
        <v>1890.2900000000006</v>
      </c>
      <c r="G47" s="17">
        <v>1602.4000000000003</v>
      </c>
      <c r="H47" s="17">
        <v>624.15</v>
      </c>
      <c r="I47" s="17">
        <v>517.35</v>
      </c>
      <c r="J47" s="17">
        <v>1114.95</v>
      </c>
      <c r="K47" s="17">
        <v>784.55999999999972</v>
      </c>
      <c r="L47" s="17">
        <v>472.81000000000012</v>
      </c>
      <c r="M47" s="17">
        <v>947.44</v>
      </c>
      <c r="N47" s="17">
        <v>1624.7200000000003</v>
      </c>
      <c r="O47" s="17">
        <v>1727.0200000000004</v>
      </c>
      <c r="P47" s="17">
        <v>1459.5599999999993</v>
      </c>
      <c r="Q47" s="20">
        <v>102.52</v>
      </c>
      <c r="R47" s="20">
        <v>94.51</v>
      </c>
      <c r="S47" s="20">
        <v>80.12</v>
      </c>
      <c r="T47" s="20">
        <v>31.21</v>
      </c>
      <c r="U47" s="20">
        <v>25.87</v>
      </c>
      <c r="V47" s="20">
        <v>55.75</v>
      </c>
      <c r="W47" s="20">
        <v>39.229999999999997</v>
      </c>
      <c r="X47" s="20">
        <v>23.64</v>
      </c>
      <c r="Y47" s="20">
        <v>47.37</v>
      </c>
      <c r="Z47" s="20">
        <v>81.239999999999995</v>
      </c>
      <c r="AA47" s="20">
        <v>86.35</v>
      </c>
      <c r="AB47" s="20">
        <v>72.98</v>
      </c>
      <c r="AC47" s="17">
        <v>277.14999999999998</v>
      </c>
      <c r="AD47" s="17">
        <v>251.92</v>
      </c>
      <c r="AE47" s="17">
        <v>210.69</v>
      </c>
      <c r="AF47" s="17">
        <v>80.88</v>
      </c>
      <c r="AG47" s="17">
        <v>66.08</v>
      </c>
      <c r="AH47" s="17">
        <v>140.29</v>
      </c>
      <c r="AI47" s="17">
        <v>97.27</v>
      </c>
      <c r="AJ47" s="17">
        <v>57.72</v>
      </c>
      <c r="AK47" s="17">
        <v>113.86</v>
      </c>
      <c r="AL47" s="17">
        <v>192.25</v>
      </c>
      <c r="AM47" s="17">
        <v>201.07</v>
      </c>
      <c r="AN47" s="17">
        <v>167.24</v>
      </c>
      <c r="AO47" s="20">
        <v>2429.9999999999995</v>
      </c>
      <c r="AP47" s="20">
        <v>2236.7200000000007</v>
      </c>
      <c r="AQ47" s="20">
        <v>1893.2100000000005</v>
      </c>
      <c r="AR47" s="20">
        <v>736.24</v>
      </c>
      <c r="AS47" s="20">
        <v>609.30000000000007</v>
      </c>
      <c r="AT47" s="20">
        <v>1310.99</v>
      </c>
      <c r="AU47" s="20">
        <v>921.05999999999972</v>
      </c>
      <c r="AV47" s="20">
        <v>554.17000000000007</v>
      </c>
      <c r="AW47" s="20">
        <v>1108.67</v>
      </c>
      <c r="AX47" s="20">
        <v>1898.2100000000003</v>
      </c>
      <c r="AY47" s="20">
        <v>2014.4400000000003</v>
      </c>
      <c r="AZ47" s="20">
        <v>1699.7799999999993</v>
      </c>
      <c r="BA47" s="17">
        <f t="shared" si="5"/>
        <v>14815.58</v>
      </c>
      <c r="BB47" s="17">
        <f t="shared" si="6"/>
        <v>740.79</v>
      </c>
      <c r="BC47" s="17">
        <f t="shared" si="3"/>
        <v>1856.4199999999998</v>
      </c>
      <c r="BD47" s="17">
        <f t="shared" si="4"/>
        <v>17412.79</v>
      </c>
    </row>
    <row r="48" spans="1:56" x14ac:dyDescent="0.25">
      <c r="A48" t="str">
        <f t="shared" si="7"/>
        <v>CRR.CRR1</v>
      </c>
      <c r="B48" s="1" t="s">
        <v>65</v>
      </c>
      <c r="C48" s="1" t="s">
        <v>66</v>
      </c>
      <c r="D48" s="1" t="s">
        <v>66</v>
      </c>
      <c r="E48" s="17">
        <v>6641.3299999999981</v>
      </c>
      <c r="F48" s="17">
        <v>7561.7100000000046</v>
      </c>
      <c r="G48" s="17">
        <v>4906.5299999999988</v>
      </c>
      <c r="H48" s="17">
        <v>1865.2700000000004</v>
      </c>
      <c r="I48" s="17">
        <v>1326.6499999999999</v>
      </c>
      <c r="J48" s="17">
        <v>3005.04</v>
      </c>
      <c r="K48" s="17">
        <v>2098.3199999999997</v>
      </c>
      <c r="L48" s="17">
        <v>1425.3699999999992</v>
      </c>
      <c r="M48" s="17">
        <v>2774.380000000001</v>
      </c>
      <c r="N48" s="17">
        <v>5039.8900000000021</v>
      </c>
      <c r="O48" s="17">
        <v>5288.45</v>
      </c>
      <c r="P48" s="17">
        <v>5011.4900000000016</v>
      </c>
      <c r="Q48" s="20">
        <v>332.07</v>
      </c>
      <c r="R48" s="20">
        <v>378.09</v>
      </c>
      <c r="S48" s="20">
        <v>245.33</v>
      </c>
      <c r="T48" s="20">
        <v>93.26</v>
      </c>
      <c r="U48" s="20">
        <v>66.33</v>
      </c>
      <c r="V48" s="20">
        <v>150.25</v>
      </c>
      <c r="W48" s="20">
        <v>104.92</v>
      </c>
      <c r="X48" s="20">
        <v>71.27</v>
      </c>
      <c r="Y48" s="20">
        <v>138.72</v>
      </c>
      <c r="Z48" s="20">
        <v>251.99</v>
      </c>
      <c r="AA48" s="20">
        <v>264.42</v>
      </c>
      <c r="AB48" s="20">
        <v>250.57</v>
      </c>
      <c r="AC48" s="17">
        <v>897.74</v>
      </c>
      <c r="AD48" s="17">
        <v>1007.74</v>
      </c>
      <c r="AE48" s="17">
        <v>645.14</v>
      </c>
      <c r="AF48" s="17">
        <v>241.7</v>
      </c>
      <c r="AG48" s="17">
        <v>169.46</v>
      </c>
      <c r="AH48" s="17">
        <v>378.13</v>
      </c>
      <c r="AI48" s="17">
        <v>260.16000000000003</v>
      </c>
      <c r="AJ48" s="17">
        <v>174.01</v>
      </c>
      <c r="AK48" s="17">
        <v>333.41</v>
      </c>
      <c r="AL48" s="17">
        <v>596.37</v>
      </c>
      <c r="AM48" s="17">
        <v>615.71</v>
      </c>
      <c r="AN48" s="17">
        <v>574.22</v>
      </c>
      <c r="AO48" s="20">
        <v>7871.1399999999976</v>
      </c>
      <c r="AP48" s="20">
        <v>8947.5400000000045</v>
      </c>
      <c r="AQ48" s="20">
        <v>5796.9999999999991</v>
      </c>
      <c r="AR48" s="20">
        <v>2200.2300000000005</v>
      </c>
      <c r="AS48" s="20">
        <v>1562.4399999999998</v>
      </c>
      <c r="AT48" s="20">
        <v>3533.42</v>
      </c>
      <c r="AU48" s="20">
        <v>2463.3999999999996</v>
      </c>
      <c r="AV48" s="20">
        <v>1670.6499999999992</v>
      </c>
      <c r="AW48" s="20">
        <v>3246.5100000000007</v>
      </c>
      <c r="AX48" s="20">
        <v>5888.2500000000018</v>
      </c>
      <c r="AY48" s="20">
        <v>6168.58</v>
      </c>
      <c r="AZ48" s="20">
        <v>5836.2800000000016</v>
      </c>
      <c r="BA48" s="17">
        <f t="shared" si="5"/>
        <v>46944.430000000008</v>
      </c>
      <c r="BB48" s="17">
        <f t="shared" si="6"/>
        <v>2347.2200000000003</v>
      </c>
      <c r="BC48" s="17">
        <f t="shared" si="3"/>
        <v>5893.79</v>
      </c>
      <c r="BD48" s="17">
        <f t="shared" si="4"/>
        <v>55185.440000000002</v>
      </c>
    </row>
    <row r="49" spans="1:56" x14ac:dyDescent="0.25">
      <c r="A49" t="str">
        <f t="shared" si="7"/>
        <v>EGPI.CRS1</v>
      </c>
      <c r="B49" s="1" t="s">
        <v>67</v>
      </c>
      <c r="C49" s="1" t="s">
        <v>68</v>
      </c>
      <c r="D49" s="1" t="s">
        <v>68</v>
      </c>
      <c r="E49" s="17">
        <v>221.72</v>
      </c>
      <c r="F49" s="17">
        <v>30.589999999999993</v>
      </c>
      <c r="G49" s="17">
        <v>78.159999999999982</v>
      </c>
      <c r="H49" s="17">
        <v>131.69999999999999</v>
      </c>
      <c r="I49" s="17">
        <v>1311.4799999999996</v>
      </c>
      <c r="J49" s="17">
        <v>46.509999999999991</v>
      </c>
      <c r="K49" s="17">
        <v>59.440000000000005</v>
      </c>
      <c r="L49" s="17">
        <v>356.83999999999992</v>
      </c>
      <c r="M49" s="17">
        <v>0</v>
      </c>
      <c r="N49" s="17">
        <v>93.51</v>
      </c>
      <c r="O49" s="17">
        <v>49.210000000000022</v>
      </c>
      <c r="P49" s="17">
        <v>220.7</v>
      </c>
      <c r="Q49" s="20">
        <v>11.09</v>
      </c>
      <c r="R49" s="20">
        <v>1.53</v>
      </c>
      <c r="S49" s="20">
        <v>3.91</v>
      </c>
      <c r="T49" s="20">
        <v>6.59</v>
      </c>
      <c r="U49" s="20">
        <v>65.569999999999993</v>
      </c>
      <c r="V49" s="20">
        <v>2.33</v>
      </c>
      <c r="W49" s="20">
        <v>2.97</v>
      </c>
      <c r="X49" s="20">
        <v>17.84</v>
      </c>
      <c r="Y49" s="20">
        <v>0</v>
      </c>
      <c r="Z49" s="20">
        <v>4.68</v>
      </c>
      <c r="AA49" s="20">
        <v>2.46</v>
      </c>
      <c r="AB49" s="20">
        <v>11.04</v>
      </c>
      <c r="AC49" s="17">
        <v>29.97</v>
      </c>
      <c r="AD49" s="17">
        <v>4.08</v>
      </c>
      <c r="AE49" s="17">
        <v>10.28</v>
      </c>
      <c r="AF49" s="17">
        <v>17.07</v>
      </c>
      <c r="AG49" s="17">
        <v>167.52</v>
      </c>
      <c r="AH49" s="17">
        <v>5.85</v>
      </c>
      <c r="AI49" s="17">
        <v>7.37</v>
      </c>
      <c r="AJ49" s="17">
        <v>43.56</v>
      </c>
      <c r="AK49" s="17">
        <v>0</v>
      </c>
      <c r="AL49" s="17">
        <v>11.07</v>
      </c>
      <c r="AM49" s="17">
        <v>5.73</v>
      </c>
      <c r="AN49" s="17">
        <v>25.29</v>
      </c>
      <c r="AO49" s="20">
        <v>262.77999999999997</v>
      </c>
      <c r="AP49" s="20">
        <v>36.199999999999989</v>
      </c>
      <c r="AQ49" s="20">
        <v>92.34999999999998</v>
      </c>
      <c r="AR49" s="20">
        <v>155.35999999999999</v>
      </c>
      <c r="AS49" s="20">
        <v>1544.5699999999995</v>
      </c>
      <c r="AT49" s="20">
        <v>54.689999999999991</v>
      </c>
      <c r="AU49" s="20">
        <v>69.78</v>
      </c>
      <c r="AV49" s="20">
        <v>418.2399999999999</v>
      </c>
      <c r="AW49" s="20">
        <v>0</v>
      </c>
      <c r="AX49" s="20">
        <v>109.25999999999999</v>
      </c>
      <c r="AY49" s="20">
        <v>57.40000000000002</v>
      </c>
      <c r="AZ49" s="20">
        <v>257.02999999999997</v>
      </c>
      <c r="BA49" s="17">
        <f t="shared" si="5"/>
        <v>2599.8599999999997</v>
      </c>
      <c r="BB49" s="17">
        <f t="shared" si="6"/>
        <v>130.01</v>
      </c>
      <c r="BC49" s="17">
        <f t="shared" si="3"/>
        <v>327.79000000000008</v>
      </c>
      <c r="BD49" s="17">
        <f t="shared" si="4"/>
        <v>3057.66</v>
      </c>
    </row>
    <row r="50" spans="1:56" x14ac:dyDescent="0.25">
      <c r="A50" t="str">
        <f t="shared" si="7"/>
        <v>EGPI.CRS2</v>
      </c>
      <c r="B50" s="1" t="s">
        <v>67</v>
      </c>
      <c r="C50" s="1" t="s">
        <v>69</v>
      </c>
      <c r="D50" s="1" t="s">
        <v>69</v>
      </c>
      <c r="E50" s="17">
        <v>148.31999999999996</v>
      </c>
      <c r="F50" s="17">
        <v>61.38000000000001</v>
      </c>
      <c r="G50" s="17">
        <v>74.709999999999994</v>
      </c>
      <c r="H50" s="17">
        <v>159.14999999999998</v>
      </c>
      <c r="I50" s="17">
        <v>1357.3899999999999</v>
      </c>
      <c r="J50" s="17">
        <v>80.919999999999987</v>
      </c>
      <c r="K50" s="17">
        <v>66.930000000000007</v>
      </c>
      <c r="L50" s="17">
        <v>390.42000000000007</v>
      </c>
      <c r="M50" s="17">
        <v>0</v>
      </c>
      <c r="N50" s="17">
        <v>152.43</v>
      </c>
      <c r="O50" s="17">
        <v>39.650000000000006</v>
      </c>
      <c r="P50" s="17">
        <v>221.57999999999998</v>
      </c>
      <c r="Q50" s="20">
        <v>7.42</v>
      </c>
      <c r="R50" s="20">
        <v>3.07</v>
      </c>
      <c r="S50" s="20">
        <v>3.74</v>
      </c>
      <c r="T50" s="20">
        <v>7.96</v>
      </c>
      <c r="U50" s="20">
        <v>67.87</v>
      </c>
      <c r="V50" s="20">
        <v>4.05</v>
      </c>
      <c r="W50" s="20">
        <v>3.35</v>
      </c>
      <c r="X50" s="20">
        <v>19.52</v>
      </c>
      <c r="Y50" s="20">
        <v>0</v>
      </c>
      <c r="Z50" s="20">
        <v>7.62</v>
      </c>
      <c r="AA50" s="20">
        <v>1.98</v>
      </c>
      <c r="AB50" s="20">
        <v>11.08</v>
      </c>
      <c r="AC50" s="17">
        <v>20.05</v>
      </c>
      <c r="AD50" s="17">
        <v>8.18</v>
      </c>
      <c r="AE50" s="17">
        <v>9.82</v>
      </c>
      <c r="AF50" s="17">
        <v>20.62</v>
      </c>
      <c r="AG50" s="17">
        <v>173.39</v>
      </c>
      <c r="AH50" s="17">
        <v>10.18</v>
      </c>
      <c r="AI50" s="17">
        <v>8.3000000000000007</v>
      </c>
      <c r="AJ50" s="17">
        <v>47.66</v>
      </c>
      <c r="AK50" s="17">
        <v>0</v>
      </c>
      <c r="AL50" s="17">
        <v>18.04</v>
      </c>
      <c r="AM50" s="17">
        <v>4.62</v>
      </c>
      <c r="AN50" s="17">
        <v>25.39</v>
      </c>
      <c r="AO50" s="20">
        <v>175.78999999999996</v>
      </c>
      <c r="AP50" s="20">
        <v>72.63</v>
      </c>
      <c r="AQ50" s="20">
        <v>88.269999999999982</v>
      </c>
      <c r="AR50" s="20">
        <v>187.73</v>
      </c>
      <c r="AS50" s="20">
        <v>1598.6499999999996</v>
      </c>
      <c r="AT50" s="20">
        <v>95.149999999999977</v>
      </c>
      <c r="AU50" s="20">
        <v>78.58</v>
      </c>
      <c r="AV50" s="20">
        <v>457.6</v>
      </c>
      <c r="AW50" s="20">
        <v>0</v>
      </c>
      <c r="AX50" s="20">
        <v>178.09</v>
      </c>
      <c r="AY50" s="20">
        <v>46.25</v>
      </c>
      <c r="AZ50" s="20">
        <v>258.05</v>
      </c>
      <c r="BA50" s="17">
        <f t="shared" si="5"/>
        <v>2752.88</v>
      </c>
      <c r="BB50" s="17">
        <f t="shared" si="6"/>
        <v>137.66</v>
      </c>
      <c r="BC50" s="17">
        <f t="shared" si="3"/>
        <v>346.25000000000006</v>
      </c>
      <c r="BD50" s="17">
        <f t="shared" si="4"/>
        <v>3236.79</v>
      </c>
    </row>
    <row r="51" spans="1:56" x14ac:dyDescent="0.25">
      <c r="A51" t="str">
        <f t="shared" si="7"/>
        <v>EGPI.CRS3</v>
      </c>
      <c r="B51" s="1" t="s">
        <v>67</v>
      </c>
      <c r="C51" s="1" t="s">
        <v>70</v>
      </c>
      <c r="D51" s="1" t="s">
        <v>70</v>
      </c>
      <c r="E51" s="17">
        <v>186.90999999999997</v>
      </c>
      <c r="F51" s="17">
        <v>100.21999999999998</v>
      </c>
      <c r="G51" s="17">
        <v>79.13</v>
      </c>
      <c r="H51" s="17">
        <v>130.22</v>
      </c>
      <c r="I51" s="17">
        <v>0</v>
      </c>
      <c r="J51" s="17">
        <v>201.18</v>
      </c>
      <c r="K51" s="17">
        <v>161.18999999999994</v>
      </c>
      <c r="L51" s="17">
        <v>392.50999999999993</v>
      </c>
      <c r="M51" s="17">
        <v>0</v>
      </c>
      <c r="N51" s="17">
        <v>95.75</v>
      </c>
      <c r="O51" s="17">
        <v>34.29</v>
      </c>
      <c r="P51" s="17">
        <v>247.06</v>
      </c>
      <c r="Q51" s="20">
        <v>9.35</v>
      </c>
      <c r="R51" s="20">
        <v>5.01</v>
      </c>
      <c r="S51" s="20">
        <v>3.96</v>
      </c>
      <c r="T51" s="20">
        <v>6.51</v>
      </c>
      <c r="U51" s="20">
        <v>0</v>
      </c>
      <c r="V51" s="20">
        <v>10.06</v>
      </c>
      <c r="W51" s="20">
        <v>8.06</v>
      </c>
      <c r="X51" s="20">
        <v>19.63</v>
      </c>
      <c r="Y51" s="20">
        <v>0</v>
      </c>
      <c r="Z51" s="20">
        <v>4.79</v>
      </c>
      <c r="AA51" s="20">
        <v>1.71</v>
      </c>
      <c r="AB51" s="20">
        <v>12.35</v>
      </c>
      <c r="AC51" s="17">
        <v>25.27</v>
      </c>
      <c r="AD51" s="17">
        <v>13.36</v>
      </c>
      <c r="AE51" s="17">
        <v>10.4</v>
      </c>
      <c r="AF51" s="17">
        <v>16.87</v>
      </c>
      <c r="AG51" s="17">
        <v>0</v>
      </c>
      <c r="AH51" s="17">
        <v>25.31</v>
      </c>
      <c r="AI51" s="17">
        <v>19.989999999999998</v>
      </c>
      <c r="AJ51" s="17">
        <v>47.92</v>
      </c>
      <c r="AK51" s="17">
        <v>0</v>
      </c>
      <c r="AL51" s="17">
        <v>11.33</v>
      </c>
      <c r="AM51" s="17">
        <v>3.99</v>
      </c>
      <c r="AN51" s="17">
        <v>28.31</v>
      </c>
      <c r="AO51" s="20">
        <v>221.52999999999997</v>
      </c>
      <c r="AP51" s="20">
        <v>118.58999999999999</v>
      </c>
      <c r="AQ51" s="20">
        <v>93.49</v>
      </c>
      <c r="AR51" s="20">
        <v>153.6</v>
      </c>
      <c r="AS51" s="20">
        <v>0</v>
      </c>
      <c r="AT51" s="20">
        <v>236.55</v>
      </c>
      <c r="AU51" s="20">
        <v>189.23999999999995</v>
      </c>
      <c r="AV51" s="20">
        <v>460.05999999999995</v>
      </c>
      <c r="AW51" s="20">
        <v>0</v>
      </c>
      <c r="AX51" s="20">
        <v>111.87</v>
      </c>
      <c r="AY51" s="20">
        <v>39.99</v>
      </c>
      <c r="AZ51" s="20">
        <v>287.72000000000003</v>
      </c>
      <c r="BA51" s="17">
        <f t="shared" si="5"/>
        <v>1628.4599999999996</v>
      </c>
      <c r="BB51" s="17">
        <f t="shared" si="6"/>
        <v>81.429999999999993</v>
      </c>
      <c r="BC51" s="17">
        <f t="shared" si="3"/>
        <v>202.75000000000003</v>
      </c>
      <c r="BD51" s="17">
        <f t="shared" si="4"/>
        <v>1912.6399999999999</v>
      </c>
    </row>
    <row r="52" spans="1:56" x14ac:dyDescent="0.25">
      <c r="A52" t="str">
        <f t="shared" si="7"/>
        <v>CWPI.CRWD</v>
      </c>
      <c r="B52" s="1" t="s">
        <v>71</v>
      </c>
      <c r="C52" s="1" t="s">
        <v>72</v>
      </c>
      <c r="D52" s="1" t="s">
        <v>72</v>
      </c>
      <c r="E52" s="17">
        <v>1602.54</v>
      </c>
      <c r="F52" s="17">
        <v>1860.3300000000002</v>
      </c>
      <c r="G52" s="17">
        <v>0</v>
      </c>
      <c r="H52" s="17">
        <v>0</v>
      </c>
      <c r="I52" s="17">
        <v>0</v>
      </c>
      <c r="J52" s="17">
        <v>0</v>
      </c>
      <c r="K52" s="17">
        <v>0</v>
      </c>
      <c r="L52" s="17">
        <v>0</v>
      </c>
      <c r="M52" s="17">
        <v>0</v>
      </c>
      <c r="N52" s="17">
        <v>0</v>
      </c>
      <c r="O52" s="17">
        <v>0</v>
      </c>
      <c r="P52" s="17">
        <v>0</v>
      </c>
      <c r="Q52" s="20">
        <v>80.13</v>
      </c>
      <c r="R52" s="20">
        <v>93.02</v>
      </c>
      <c r="S52" s="20">
        <v>0</v>
      </c>
      <c r="T52" s="20">
        <v>0</v>
      </c>
      <c r="U52" s="20">
        <v>0</v>
      </c>
      <c r="V52" s="20">
        <v>0</v>
      </c>
      <c r="W52" s="20">
        <v>0</v>
      </c>
      <c r="X52" s="20">
        <v>0</v>
      </c>
      <c r="Y52" s="20">
        <v>0</v>
      </c>
      <c r="Z52" s="20">
        <v>0</v>
      </c>
      <c r="AA52" s="20">
        <v>0</v>
      </c>
      <c r="AB52" s="20">
        <v>0</v>
      </c>
      <c r="AC52" s="17">
        <v>216.62</v>
      </c>
      <c r="AD52" s="17">
        <v>247.92</v>
      </c>
      <c r="AE52" s="17">
        <v>0</v>
      </c>
      <c r="AF52" s="17">
        <v>0</v>
      </c>
      <c r="AG52" s="17">
        <v>0</v>
      </c>
      <c r="AH52" s="17">
        <v>0</v>
      </c>
      <c r="AI52" s="17">
        <v>0</v>
      </c>
      <c r="AJ52" s="17">
        <v>0</v>
      </c>
      <c r="AK52" s="17">
        <v>0</v>
      </c>
      <c r="AL52" s="17">
        <v>0</v>
      </c>
      <c r="AM52" s="17">
        <v>0</v>
      </c>
      <c r="AN52" s="17">
        <v>0</v>
      </c>
      <c r="AO52" s="20">
        <v>1899.29</v>
      </c>
      <c r="AP52" s="20">
        <v>2201.27</v>
      </c>
      <c r="AQ52" s="20">
        <v>0</v>
      </c>
      <c r="AR52" s="20">
        <v>0</v>
      </c>
      <c r="AS52" s="20">
        <v>0</v>
      </c>
      <c r="AT52" s="20">
        <v>0</v>
      </c>
      <c r="AU52" s="20">
        <v>0</v>
      </c>
      <c r="AV52" s="20">
        <v>0</v>
      </c>
      <c r="AW52" s="20">
        <v>0</v>
      </c>
      <c r="AX52" s="20">
        <v>0</v>
      </c>
      <c r="AY52" s="20">
        <v>0</v>
      </c>
      <c r="AZ52" s="20">
        <v>0</v>
      </c>
      <c r="BA52" s="17">
        <f t="shared" si="5"/>
        <v>3462.87</v>
      </c>
      <c r="BB52" s="17">
        <f t="shared" si="6"/>
        <v>173.14999999999998</v>
      </c>
      <c r="BC52" s="17">
        <f t="shared" si="3"/>
        <v>464.53999999999996</v>
      </c>
      <c r="BD52" s="17">
        <f t="shared" si="4"/>
        <v>4100.5599999999995</v>
      </c>
    </row>
    <row r="53" spans="1:56" x14ac:dyDescent="0.25">
      <c r="A53" t="str">
        <f t="shared" si="7"/>
        <v>CAWP.BCHIMP</v>
      </c>
      <c r="B53" s="1" t="s">
        <v>73</v>
      </c>
      <c r="C53" s="1" t="s">
        <v>74</v>
      </c>
      <c r="D53" s="1" t="s">
        <v>22</v>
      </c>
      <c r="E53" s="17">
        <v>44.92</v>
      </c>
      <c r="F53" s="17">
        <v>0</v>
      </c>
      <c r="G53" s="17">
        <v>0</v>
      </c>
      <c r="H53" s="17">
        <v>0</v>
      </c>
      <c r="I53" s="17">
        <v>0</v>
      </c>
      <c r="J53" s="17">
        <v>0</v>
      </c>
      <c r="K53" s="17">
        <v>0</v>
      </c>
      <c r="L53" s="17">
        <v>0</v>
      </c>
      <c r="M53" s="17">
        <v>0</v>
      </c>
      <c r="N53" s="17">
        <v>0</v>
      </c>
      <c r="O53" s="17">
        <v>0</v>
      </c>
      <c r="P53" s="17">
        <v>0</v>
      </c>
      <c r="Q53" s="20">
        <v>2.25</v>
      </c>
      <c r="R53" s="20">
        <v>0</v>
      </c>
      <c r="S53" s="20">
        <v>0</v>
      </c>
      <c r="T53" s="20">
        <v>0</v>
      </c>
      <c r="U53" s="20">
        <v>0</v>
      </c>
      <c r="V53" s="20">
        <v>0</v>
      </c>
      <c r="W53" s="20">
        <v>0</v>
      </c>
      <c r="X53" s="20">
        <v>0</v>
      </c>
      <c r="Y53" s="20">
        <v>0</v>
      </c>
      <c r="Z53" s="20">
        <v>0</v>
      </c>
      <c r="AA53" s="20">
        <v>0</v>
      </c>
      <c r="AB53" s="20">
        <v>0</v>
      </c>
      <c r="AC53" s="17">
        <v>6.07</v>
      </c>
      <c r="AD53" s="17">
        <v>0</v>
      </c>
      <c r="AE53" s="17">
        <v>0</v>
      </c>
      <c r="AF53" s="17">
        <v>0</v>
      </c>
      <c r="AG53" s="17">
        <v>0</v>
      </c>
      <c r="AH53" s="17">
        <v>0</v>
      </c>
      <c r="AI53" s="17">
        <v>0</v>
      </c>
      <c r="AJ53" s="17">
        <v>0</v>
      </c>
      <c r="AK53" s="17">
        <v>0</v>
      </c>
      <c r="AL53" s="17">
        <v>0</v>
      </c>
      <c r="AM53" s="17">
        <v>0</v>
      </c>
      <c r="AN53" s="17">
        <v>0</v>
      </c>
      <c r="AO53" s="20">
        <v>53.24</v>
      </c>
      <c r="AP53" s="20">
        <v>0</v>
      </c>
      <c r="AQ53" s="20">
        <v>0</v>
      </c>
      <c r="AR53" s="20">
        <v>0</v>
      </c>
      <c r="AS53" s="20">
        <v>0</v>
      </c>
      <c r="AT53" s="20">
        <v>0</v>
      </c>
      <c r="AU53" s="20">
        <v>0</v>
      </c>
      <c r="AV53" s="20">
        <v>0</v>
      </c>
      <c r="AW53" s="20">
        <v>0</v>
      </c>
      <c r="AX53" s="20">
        <v>0</v>
      </c>
      <c r="AY53" s="20">
        <v>0</v>
      </c>
      <c r="AZ53" s="20">
        <v>0</v>
      </c>
      <c r="BA53" s="17">
        <f t="shared" si="5"/>
        <v>44.92</v>
      </c>
      <c r="BB53" s="17">
        <f t="shared" si="6"/>
        <v>2.25</v>
      </c>
      <c r="BC53" s="17">
        <f t="shared" si="3"/>
        <v>6.07</v>
      </c>
      <c r="BD53" s="17">
        <f t="shared" si="4"/>
        <v>53.24</v>
      </c>
    </row>
    <row r="54" spans="1:56" x14ac:dyDescent="0.25">
      <c r="A54" t="str">
        <f t="shared" si="7"/>
        <v>CAWP.120SIMP</v>
      </c>
      <c r="B54" s="1" t="s">
        <v>73</v>
      </c>
      <c r="C54" s="1" t="s">
        <v>75</v>
      </c>
      <c r="D54" s="1" t="s">
        <v>76</v>
      </c>
      <c r="E54" s="17">
        <v>54.470000000000006</v>
      </c>
      <c r="F54" s="17">
        <v>0</v>
      </c>
      <c r="G54" s="17">
        <v>0</v>
      </c>
      <c r="H54" s="17">
        <v>0</v>
      </c>
      <c r="I54" s="17">
        <v>0</v>
      </c>
      <c r="J54" s="17">
        <v>0</v>
      </c>
      <c r="K54" s="17">
        <v>0</v>
      </c>
      <c r="L54" s="17">
        <v>0</v>
      </c>
      <c r="M54" s="17">
        <v>0</v>
      </c>
      <c r="N54" s="17">
        <v>0</v>
      </c>
      <c r="O54" s="17">
        <v>0</v>
      </c>
      <c r="P54" s="17">
        <v>0</v>
      </c>
      <c r="Q54" s="20">
        <v>2.72</v>
      </c>
      <c r="R54" s="20">
        <v>0</v>
      </c>
      <c r="S54" s="20">
        <v>0</v>
      </c>
      <c r="T54" s="20">
        <v>0</v>
      </c>
      <c r="U54" s="20">
        <v>0</v>
      </c>
      <c r="V54" s="20">
        <v>0</v>
      </c>
      <c r="W54" s="20">
        <v>0</v>
      </c>
      <c r="X54" s="20">
        <v>0</v>
      </c>
      <c r="Y54" s="20">
        <v>0</v>
      </c>
      <c r="Z54" s="20">
        <v>0</v>
      </c>
      <c r="AA54" s="20">
        <v>0</v>
      </c>
      <c r="AB54" s="20">
        <v>0</v>
      </c>
      <c r="AC54" s="17">
        <v>7.36</v>
      </c>
      <c r="AD54" s="17">
        <v>0</v>
      </c>
      <c r="AE54" s="17">
        <v>0</v>
      </c>
      <c r="AF54" s="17">
        <v>0</v>
      </c>
      <c r="AG54" s="17">
        <v>0</v>
      </c>
      <c r="AH54" s="17">
        <v>0</v>
      </c>
      <c r="AI54" s="17">
        <v>0</v>
      </c>
      <c r="AJ54" s="17">
        <v>0</v>
      </c>
      <c r="AK54" s="17">
        <v>0</v>
      </c>
      <c r="AL54" s="17">
        <v>0</v>
      </c>
      <c r="AM54" s="17">
        <v>0</v>
      </c>
      <c r="AN54" s="17">
        <v>0</v>
      </c>
      <c r="AO54" s="20">
        <v>64.550000000000011</v>
      </c>
      <c r="AP54" s="20">
        <v>0</v>
      </c>
      <c r="AQ54" s="20">
        <v>0</v>
      </c>
      <c r="AR54" s="20">
        <v>0</v>
      </c>
      <c r="AS54" s="20">
        <v>0</v>
      </c>
      <c r="AT54" s="20">
        <v>0</v>
      </c>
      <c r="AU54" s="20">
        <v>0</v>
      </c>
      <c r="AV54" s="20">
        <v>0</v>
      </c>
      <c r="AW54" s="20">
        <v>0</v>
      </c>
      <c r="AX54" s="20">
        <v>0</v>
      </c>
      <c r="AY54" s="20">
        <v>0</v>
      </c>
      <c r="AZ54" s="20">
        <v>0</v>
      </c>
      <c r="BA54" s="17">
        <f t="shared" si="5"/>
        <v>54.470000000000006</v>
      </c>
      <c r="BB54" s="17">
        <f t="shared" si="6"/>
        <v>2.72</v>
      </c>
      <c r="BC54" s="17">
        <f t="shared" si="3"/>
        <v>7.36</v>
      </c>
      <c r="BD54" s="17">
        <f t="shared" si="4"/>
        <v>64.550000000000011</v>
      </c>
    </row>
    <row r="55" spans="1:56" x14ac:dyDescent="0.25">
      <c r="A55" t="str">
        <f t="shared" si="7"/>
        <v>CAWP.SPCIMP</v>
      </c>
      <c r="B55" s="1" t="s">
        <v>73</v>
      </c>
      <c r="C55" s="1" t="s">
        <v>77</v>
      </c>
      <c r="D55" s="1" t="s">
        <v>78</v>
      </c>
      <c r="E55" s="17">
        <v>0</v>
      </c>
      <c r="F55" s="17">
        <v>0</v>
      </c>
      <c r="G55" s="17">
        <v>0</v>
      </c>
      <c r="H55" s="17">
        <v>0</v>
      </c>
      <c r="I55" s="17">
        <v>-43.720000000000006</v>
      </c>
      <c r="J55" s="17">
        <v>0</v>
      </c>
      <c r="K55" s="17">
        <v>0</v>
      </c>
      <c r="L55" s="17">
        <v>-21.410000000000004</v>
      </c>
      <c r="M55" s="17">
        <v>0</v>
      </c>
      <c r="N55" s="17">
        <v>-23.529999999999998</v>
      </c>
      <c r="O55" s="17">
        <v>0</v>
      </c>
      <c r="P55" s="17">
        <v>-134.70000000000002</v>
      </c>
      <c r="Q55" s="20">
        <v>0</v>
      </c>
      <c r="R55" s="20">
        <v>0</v>
      </c>
      <c r="S55" s="20">
        <v>0</v>
      </c>
      <c r="T55" s="20">
        <v>0</v>
      </c>
      <c r="U55" s="20">
        <v>-2.19</v>
      </c>
      <c r="V55" s="20">
        <v>0</v>
      </c>
      <c r="W55" s="20">
        <v>0</v>
      </c>
      <c r="X55" s="20">
        <v>-1.07</v>
      </c>
      <c r="Y55" s="20">
        <v>0</v>
      </c>
      <c r="Z55" s="20">
        <v>-1.18</v>
      </c>
      <c r="AA55" s="20">
        <v>0</v>
      </c>
      <c r="AB55" s="20">
        <v>-6.74</v>
      </c>
      <c r="AC55" s="17">
        <v>0</v>
      </c>
      <c r="AD55" s="17">
        <v>0</v>
      </c>
      <c r="AE55" s="17">
        <v>0</v>
      </c>
      <c r="AF55" s="17">
        <v>0</v>
      </c>
      <c r="AG55" s="17">
        <v>-5.58</v>
      </c>
      <c r="AH55" s="17">
        <v>0</v>
      </c>
      <c r="AI55" s="17">
        <v>0</v>
      </c>
      <c r="AJ55" s="17">
        <v>-2.61</v>
      </c>
      <c r="AK55" s="17">
        <v>0</v>
      </c>
      <c r="AL55" s="17">
        <v>-2.78</v>
      </c>
      <c r="AM55" s="17">
        <v>0</v>
      </c>
      <c r="AN55" s="17">
        <v>-15.43</v>
      </c>
      <c r="AO55" s="20">
        <v>0</v>
      </c>
      <c r="AP55" s="20">
        <v>0</v>
      </c>
      <c r="AQ55" s="20">
        <v>0</v>
      </c>
      <c r="AR55" s="20">
        <v>0</v>
      </c>
      <c r="AS55" s="20">
        <v>-51.49</v>
      </c>
      <c r="AT55" s="20">
        <v>0</v>
      </c>
      <c r="AU55" s="20">
        <v>0</v>
      </c>
      <c r="AV55" s="20">
        <v>-25.090000000000003</v>
      </c>
      <c r="AW55" s="20">
        <v>0</v>
      </c>
      <c r="AX55" s="20">
        <v>-27.49</v>
      </c>
      <c r="AY55" s="20">
        <v>0</v>
      </c>
      <c r="AZ55" s="20">
        <v>-156.87000000000003</v>
      </c>
      <c r="BA55" s="17">
        <f t="shared" si="5"/>
        <v>-223.36</v>
      </c>
      <c r="BB55" s="17">
        <f t="shared" si="6"/>
        <v>-11.18</v>
      </c>
      <c r="BC55" s="17">
        <f t="shared" si="3"/>
        <v>-26.4</v>
      </c>
      <c r="BD55" s="17">
        <f t="shared" si="4"/>
        <v>-260.94000000000005</v>
      </c>
    </row>
    <row r="56" spans="1:56" x14ac:dyDescent="0.25">
      <c r="A56" t="str">
        <f t="shared" si="7"/>
        <v>CAWP.BCHEXP</v>
      </c>
      <c r="B56" s="1" t="s">
        <v>73</v>
      </c>
      <c r="C56" s="1" t="s">
        <v>79</v>
      </c>
      <c r="D56" s="1" t="s">
        <v>30</v>
      </c>
      <c r="E56" s="17">
        <v>0</v>
      </c>
      <c r="F56" s="17">
        <v>0</v>
      </c>
      <c r="G56" s="17">
        <v>0</v>
      </c>
      <c r="H56" s="17">
        <v>0</v>
      </c>
      <c r="I56" s="17">
        <v>0</v>
      </c>
      <c r="J56" s="17">
        <v>0</v>
      </c>
      <c r="K56" s="17">
        <v>3.9899999999999949</v>
      </c>
      <c r="L56" s="17">
        <v>0</v>
      </c>
      <c r="M56" s="17">
        <v>2.3400000000000034</v>
      </c>
      <c r="N56" s="17">
        <v>0</v>
      </c>
      <c r="O56" s="17">
        <v>0</v>
      </c>
      <c r="P56" s="17">
        <v>0</v>
      </c>
      <c r="Q56" s="20">
        <v>0</v>
      </c>
      <c r="R56" s="20">
        <v>0</v>
      </c>
      <c r="S56" s="20">
        <v>0</v>
      </c>
      <c r="T56" s="20">
        <v>0</v>
      </c>
      <c r="U56" s="20">
        <v>0</v>
      </c>
      <c r="V56" s="20">
        <v>0</v>
      </c>
      <c r="W56" s="20">
        <v>0.2</v>
      </c>
      <c r="X56" s="20">
        <v>0</v>
      </c>
      <c r="Y56" s="20">
        <v>0.12</v>
      </c>
      <c r="Z56" s="20">
        <v>0</v>
      </c>
      <c r="AA56" s="20">
        <v>0</v>
      </c>
      <c r="AB56" s="20">
        <v>0</v>
      </c>
      <c r="AC56" s="17">
        <v>0</v>
      </c>
      <c r="AD56" s="17">
        <v>0</v>
      </c>
      <c r="AE56" s="17">
        <v>0</v>
      </c>
      <c r="AF56" s="17">
        <v>0</v>
      </c>
      <c r="AG56" s="17">
        <v>0</v>
      </c>
      <c r="AH56" s="17">
        <v>0</v>
      </c>
      <c r="AI56" s="17">
        <v>0.49</v>
      </c>
      <c r="AJ56" s="17">
        <v>0</v>
      </c>
      <c r="AK56" s="17">
        <v>0.28000000000000003</v>
      </c>
      <c r="AL56" s="17">
        <v>0</v>
      </c>
      <c r="AM56" s="17">
        <v>0</v>
      </c>
      <c r="AN56" s="17">
        <v>0</v>
      </c>
      <c r="AO56" s="20">
        <v>0</v>
      </c>
      <c r="AP56" s="20">
        <v>0</v>
      </c>
      <c r="AQ56" s="20">
        <v>0</v>
      </c>
      <c r="AR56" s="20">
        <v>0</v>
      </c>
      <c r="AS56" s="20">
        <v>0</v>
      </c>
      <c r="AT56" s="20">
        <v>0</v>
      </c>
      <c r="AU56" s="20">
        <v>4.6799999999999953</v>
      </c>
      <c r="AV56" s="20">
        <v>0</v>
      </c>
      <c r="AW56" s="20">
        <v>2.7400000000000038</v>
      </c>
      <c r="AX56" s="20">
        <v>0</v>
      </c>
      <c r="AY56" s="20">
        <v>0</v>
      </c>
      <c r="AZ56" s="20">
        <v>0</v>
      </c>
      <c r="BA56" s="17">
        <f t="shared" si="5"/>
        <v>6.3299999999999983</v>
      </c>
      <c r="BB56" s="17">
        <f t="shared" si="6"/>
        <v>0.32</v>
      </c>
      <c r="BC56" s="17">
        <f t="shared" si="3"/>
        <v>0.77</v>
      </c>
      <c r="BD56" s="17">
        <f t="shared" si="4"/>
        <v>7.419999999999999</v>
      </c>
    </row>
    <row r="57" spans="1:56" x14ac:dyDescent="0.25">
      <c r="A57" t="str">
        <f t="shared" si="7"/>
        <v>CAWP.SPCEXP</v>
      </c>
      <c r="B57" s="1" t="s">
        <v>73</v>
      </c>
      <c r="C57" s="1" t="s">
        <v>80</v>
      </c>
      <c r="D57" s="1" t="s">
        <v>81</v>
      </c>
      <c r="E57" s="17">
        <v>18.34</v>
      </c>
      <c r="F57" s="17">
        <v>2.46</v>
      </c>
      <c r="G57" s="17">
        <v>0</v>
      </c>
      <c r="H57" s="17">
        <v>0</v>
      </c>
      <c r="I57" s="17">
        <v>2.9000000000000092</v>
      </c>
      <c r="J57" s="17">
        <v>5.4100000000000321</v>
      </c>
      <c r="K57" s="17">
        <v>-2.8400000000000141</v>
      </c>
      <c r="L57" s="17">
        <v>-10.109999999999957</v>
      </c>
      <c r="M57" s="17">
        <v>0</v>
      </c>
      <c r="N57" s="17">
        <v>0</v>
      </c>
      <c r="O57" s="17">
        <v>10.449999999999996</v>
      </c>
      <c r="P57" s="17">
        <v>20.379999999999981</v>
      </c>
      <c r="Q57" s="20">
        <v>0.92</v>
      </c>
      <c r="R57" s="20">
        <v>0.12</v>
      </c>
      <c r="S57" s="20">
        <v>0</v>
      </c>
      <c r="T57" s="20">
        <v>0</v>
      </c>
      <c r="U57" s="20">
        <v>0.15</v>
      </c>
      <c r="V57" s="20">
        <v>0.27</v>
      </c>
      <c r="W57" s="20">
        <v>-0.14000000000000001</v>
      </c>
      <c r="X57" s="20">
        <v>-0.51</v>
      </c>
      <c r="Y57" s="20">
        <v>0</v>
      </c>
      <c r="Z57" s="20">
        <v>0</v>
      </c>
      <c r="AA57" s="20">
        <v>0.52</v>
      </c>
      <c r="AB57" s="20">
        <v>1.02</v>
      </c>
      <c r="AC57" s="17">
        <v>2.48</v>
      </c>
      <c r="AD57" s="17">
        <v>0.33</v>
      </c>
      <c r="AE57" s="17">
        <v>0</v>
      </c>
      <c r="AF57" s="17">
        <v>0</v>
      </c>
      <c r="AG57" s="17">
        <v>0.37</v>
      </c>
      <c r="AH57" s="17">
        <v>0.68</v>
      </c>
      <c r="AI57" s="17">
        <v>-0.35</v>
      </c>
      <c r="AJ57" s="17">
        <v>-1.23</v>
      </c>
      <c r="AK57" s="17">
        <v>0</v>
      </c>
      <c r="AL57" s="17">
        <v>0</v>
      </c>
      <c r="AM57" s="17">
        <v>1.22</v>
      </c>
      <c r="AN57" s="17">
        <v>2.34</v>
      </c>
      <c r="AO57" s="20">
        <v>21.740000000000002</v>
      </c>
      <c r="AP57" s="20">
        <v>2.91</v>
      </c>
      <c r="AQ57" s="20">
        <v>0</v>
      </c>
      <c r="AR57" s="20">
        <v>0</v>
      </c>
      <c r="AS57" s="20">
        <v>3.4200000000000093</v>
      </c>
      <c r="AT57" s="20">
        <v>6.3600000000000314</v>
      </c>
      <c r="AU57" s="20">
        <v>-3.3300000000000143</v>
      </c>
      <c r="AV57" s="20">
        <v>-11.849999999999957</v>
      </c>
      <c r="AW57" s="20">
        <v>0</v>
      </c>
      <c r="AX57" s="20">
        <v>0</v>
      </c>
      <c r="AY57" s="20">
        <v>12.189999999999996</v>
      </c>
      <c r="AZ57" s="20">
        <v>23.739999999999981</v>
      </c>
      <c r="BA57" s="17">
        <f t="shared" si="5"/>
        <v>46.990000000000052</v>
      </c>
      <c r="BB57" s="17">
        <f t="shared" si="6"/>
        <v>2.3499999999999996</v>
      </c>
      <c r="BC57" s="17">
        <f t="shared" si="3"/>
        <v>5.84</v>
      </c>
      <c r="BD57" s="17">
        <f t="shared" si="4"/>
        <v>55.180000000000049</v>
      </c>
    </row>
    <row r="58" spans="1:56" x14ac:dyDescent="0.25">
      <c r="A58" t="str">
        <f t="shared" si="7"/>
        <v>DAIS.DAI1</v>
      </c>
      <c r="B58" s="1" t="s">
        <v>82</v>
      </c>
      <c r="C58" s="1" t="s">
        <v>83</v>
      </c>
      <c r="D58" s="1" t="s">
        <v>83</v>
      </c>
      <c r="E58" s="17">
        <v>-11122.96</v>
      </c>
      <c r="F58" s="17">
        <v>-5900.66</v>
      </c>
      <c r="G58" s="17">
        <v>-4990.54</v>
      </c>
      <c r="H58" s="17">
        <v>-4592.1900000000005</v>
      </c>
      <c r="I58" s="17">
        <v>-5830.59</v>
      </c>
      <c r="J58" s="17">
        <v>-2724.98</v>
      </c>
      <c r="K58" s="17">
        <v>-10892.08</v>
      </c>
      <c r="L58" s="17">
        <v>-8091.41</v>
      </c>
      <c r="M58" s="17">
        <v>-8959.36</v>
      </c>
      <c r="N58" s="17">
        <v>-13382.159999999998</v>
      </c>
      <c r="O58" s="17">
        <v>-7741.2699999999986</v>
      </c>
      <c r="P58" s="17">
        <v>-10411.029999999997</v>
      </c>
      <c r="Q58" s="20">
        <v>-556.15</v>
      </c>
      <c r="R58" s="20">
        <v>-295.02999999999997</v>
      </c>
      <c r="S58" s="20">
        <v>-249.53</v>
      </c>
      <c r="T58" s="20">
        <v>-229.61</v>
      </c>
      <c r="U58" s="20">
        <v>-291.52999999999997</v>
      </c>
      <c r="V58" s="20">
        <v>-136.25</v>
      </c>
      <c r="W58" s="20">
        <v>-544.6</v>
      </c>
      <c r="X58" s="20">
        <v>-404.57</v>
      </c>
      <c r="Y58" s="20">
        <v>-447.97</v>
      </c>
      <c r="Z58" s="20">
        <v>-669.11</v>
      </c>
      <c r="AA58" s="20">
        <v>-387.06</v>
      </c>
      <c r="AB58" s="20">
        <v>-520.54999999999995</v>
      </c>
      <c r="AC58" s="17">
        <v>-1503.54</v>
      </c>
      <c r="AD58" s="17">
        <v>-786.38</v>
      </c>
      <c r="AE58" s="17">
        <v>-656.19</v>
      </c>
      <c r="AF58" s="17">
        <v>-595.05999999999995</v>
      </c>
      <c r="AG58" s="17">
        <v>-744.78</v>
      </c>
      <c r="AH58" s="17">
        <v>-342.89</v>
      </c>
      <c r="AI58" s="17">
        <v>-1350.47</v>
      </c>
      <c r="AJ58" s="17">
        <v>-987.8</v>
      </c>
      <c r="AK58" s="17">
        <v>-1076.69</v>
      </c>
      <c r="AL58" s="17">
        <v>-1583.52</v>
      </c>
      <c r="AM58" s="17">
        <v>-901.28</v>
      </c>
      <c r="AN58" s="17">
        <v>-1192.9000000000001</v>
      </c>
      <c r="AO58" s="20">
        <v>-13182.649999999998</v>
      </c>
      <c r="AP58" s="20">
        <v>-6982.07</v>
      </c>
      <c r="AQ58" s="20">
        <v>-5896.26</v>
      </c>
      <c r="AR58" s="20">
        <v>-5416.8600000000006</v>
      </c>
      <c r="AS58" s="20">
        <v>-6866.9</v>
      </c>
      <c r="AT58" s="20">
        <v>-3204.12</v>
      </c>
      <c r="AU58" s="20">
        <v>-12787.15</v>
      </c>
      <c r="AV58" s="20">
        <v>-9483.7799999999988</v>
      </c>
      <c r="AW58" s="20">
        <v>-10484.02</v>
      </c>
      <c r="AX58" s="20">
        <v>-15634.789999999999</v>
      </c>
      <c r="AY58" s="20">
        <v>-9029.6099999999988</v>
      </c>
      <c r="AZ58" s="20">
        <v>-12124.479999999996</v>
      </c>
      <c r="BA58" s="17">
        <f t="shared" si="5"/>
        <v>-94639.23000000001</v>
      </c>
      <c r="BB58" s="17">
        <f t="shared" si="6"/>
        <v>-4731.9600000000009</v>
      </c>
      <c r="BC58" s="17">
        <f t="shared" si="3"/>
        <v>-11721.500000000002</v>
      </c>
      <c r="BD58" s="17">
        <f t="shared" si="4"/>
        <v>-111092.68999999999</v>
      </c>
    </row>
    <row r="59" spans="1:56" x14ac:dyDescent="0.25">
      <c r="A59" t="str">
        <f t="shared" si="7"/>
        <v>DOW.DOWGEN15M</v>
      </c>
      <c r="B59" s="1" t="s">
        <v>84</v>
      </c>
      <c r="C59" s="1" t="s">
        <v>85</v>
      </c>
      <c r="D59" s="1" t="s">
        <v>85</v>
      </c>
      <c r="E59" s="17">
        <v>22627.11</v>
      </c>
      <c r="F59" s="17">
        <v>5026.04</v>
      </c>
      <c r="G59" s="17">
        <v>13889.489999999998</v>
      </c>
      <c r="H59" s="17">
        <v>9783.4199999999983</v>
      </c>
      <c r="I59" s="17">
        <v>8212.59</v>
      </c>
      <c r="J59" s="17">
        <v>3171.1</v>
      </c>
      <c r="K59" s="17">
        <v>7067.6000000000022</v>
      </c>
      <c r="L59" s="17">
        <v>10618.470000000001</v>
      </c>
      <c r="M59" s="17">
        <v>5072.2000000000007</v>
      </c>
      <c r="N59" s="17">
        <v>16461.329999999998</v>
      </c>
      <c r="O59" s="17">
        <v>9091.0799999999981</v>
      </c>
      <c r="P59" s="17">
        <v>24861.270000000004</v>
      </c>
      <c r="Q59" s="20">
        <v>1131.3599999999999</v>
      </c>
      <c r="R59" s="20">
        <v>251.3</v>
      </c>
      <c r="S59" s="20">
        <v>694.47</v>
      </c>
      <c r="T59" s="20">
        <v>489.17</v>
      </c>
      <c r="U59" s="20">
        <v>410.63</v>
      </c>
      <c r="V59" s="20">
        <v>158.56</v>
      </c>
      <c r="W59" s="20">
        <v>353.38</v>
      </c>
      <c r="X59" s="20">
        <v>530.91999999999996</v>
      </c>
      <c r="Y59" s="20">
        <v>253.61</v>
      </c>
      <c r="Z59" s="20">
        <v>823.07</v>
      </c>
      <c r="AA59" s="20">
        <v>454.55</v>
      </c>
      <c r="AB59" s="20">
        <v>1243.06</v>
      </c>
      <c r="AC59" s="17">
        <v>3058.62</v>
      </c>
      <c r="AD59" s="17">
        <v>669.82</v>
      </c>
      <c r="AE59" s="17">
        <v>1826.28</v>
      </c>
      <c r="AF59" s="17">
        <v>1267.74</v>
      </c>
      <c r="AG59" s="17">
        <v>1049.05</v>
      </c>
      <c r="AH59" s="17">
        <v>399.02</v>
      </c>
      <c r="AI59" s="17">
        <v>876.29</v>
      </c>
      <c r="AJ59" s="17">
        <v>1296.31</v>
      </c>
      <c r="AK59" s="17">
        <v>609.54999999999995</v>
      </c>
      <c r="AL59" s="17">
        <v>1947.88</v>
      </c>
      <c r="AM59" s="17">
        <v>1058.43</v>
      </c>
      <c r="AN59" s="17">
        <v>2848.62</v>
      </c>
      <c r="AO59" s="20">
        <v>26817.09</v>
      </c>
      <c r="AP59" s="20">
        <v>5947.16</v>
      </c>
      <c r="AQ59" s="20">
        <v>16410.239999999998</v>
      </c>
      <c r="AR59" s="20">
        <v>11540.329999999998</v>
      </c>
      <c r="AS59" s="20">
        <v>9672.2699999999986</v>
      </c>
      <c r="AT59" s="20">
        <v>3728.68</v>
      </c>
      <c r="AU59" s="20">
        <v>8297.2700000000023</v>
      </c>
      <c r="AV59" s="20">
        <v>12445.7</v>
      </c>
      <c r="AW59" s="20">
        <v>5935.3600000000006</v>
      </c>
      <c r="AX59" s="20">
        <v>19232.28</v>
      </c>
      <c r="AY59" s="20">
        <v>10604.059999999998</v>
      </c>
      <c r="AZ59" s="20">
        <v>28952.950000000004</v>
      </c>
      <c r="BA59" s="17">
        <f t="shared" si="5"/>
        <v>135881.70000000001</v>
      </c>
      <c r="BB59" s="17">
        <f t="shared" si="6"/>
        <v>6794.08</v>
      </c>
      <c r="BC59" s="17">
        <f t="shared" si="3"/>
        <v>16907.609999999997</v>
      </c>
      <c r="BD59" s="17">
        <f t="shared" si="4"/>
        <v>159583.38999999998</v>
      </c>
    </row>
    <row r="60" spans="1:56" x14ac:dyDescent="0.25">
      <c r="A60" t="str">
        <f t="shared" si="7"/>
        <v>BOWA.DRW1</v>
      </c>
      <c r="B60" s="1" t="s">
        <v>86</v>
      </c>
      <c r="C60" s="1" t="s">
        <v>87</v>
      </c>
      <c r="D60" s="1" t="s">
        <v>87</v>
      </c>
      <c r="E60" s="17">
        <v>-1.3900000000000001</v>
      </c>
      <c r="F60" s="17">
        <v>-0.61</v>
      </c>
      <c r="G60" s="17">
        <v>-1.6800000000000002</v>
      </c>
      <c r="H60" s="17">
        <v>-0.14000000000000001</v>
      </c>
      <c r="I60" s="17">
        <v>-3.1900000000000004</v>
      </c>
      <c r="J60" s="17">
        <v>-0.75000000000000011</v>
      </c>
      <c r="K60" s="17">
        <v>-3.66</v>
      </c>
      <c r="L60" s="17">
        <v>-3.75</v>
      </c>
      <c r="M60" s="17">
        <v>-0.36</v>
      </c>
      <c r="N60" s="17">
        <v>-11.15</v>
      </c>
      <c r="O60" s="17">
        <v>0</v>
      </c>
      <c r="P60" s="17">
        <v>0</v>
      </c>
      <c r="Q60" s="20">
        <v>-7.0000000000000007E-2</v>
      </c>
      <c r="R60" s="20">
        <v>-0.03</v>
      </c>
      <c r="S60" s="20">
        <v>-0.08</v>
      </c>
      <c r="T60" s="20">
        <v>-0.01</v>
      </c>
      <c r="U60" s="20">
        <v>-0.16</v>
      </c>
      <c r="V60" s="20">
        <v>-0.04</v>
      </c>
      <c r="W60" s="20">
        <v>-0.18</v>
      </c>
      <c r="X60" s="20">
        <v>-0.19</v>
      </c>
      <c r="Y60" s="20">
        <v>-0.02</v>
      </c>
      <c r="Z60" s="20">
        <v>-0.56000000000000005</v>
      </c>
      <c r="AA60" s="20">
        <v>0</v>
      </c>
      <c r="AB60" s="20">
        <v>0</v>
      </c>
      <c r="AC60" s="17">
        <v>-0.19</v>
      </c>
      <c r="AD60" s="17">
        <v>-0.08</v>
      </c>
      <c r="AE60" s="17">
        <v>-0.22</v>
      </c>
      <c r="AF60" s="17">
        <v>-0.02</v>
      </c>
      <c r="AG60" s="17">
        <v>-0.41</v>
      </c>
      <c r="AH60" s="17">
        <v>-0.09</v>
      </c>
      <c r="AI60" s="17">
        <v>-0.45</v>
      </c>
      <c r="AJ60" s="17">
        <v>-0.46</v>
      </c>
      <c r="AK60" s="17">
        <v>-0.04</v>
      </c>
      <c r="AL60" s="17">
        <v>-1.32</v>
      </c>
      <c r="AM60" s="17">
        <v>0</v>
      </c>
      <c r="AN60" s="17">
        <v>0</v>
      </c>
      <c r="AO60" s="20">
        <v>-1.6500000000000001</v>
      </c>
      <c r="AP60" s="20">
        <v>-0.72</v>
      </c>
      <c r="AQ60" s="20">
        <v>-1.9800000000000002</v>
      </c>
      <c r="AR60" s="20">
        <v>-0.17</v>
      </c>
      <c r="AS60" s="20">
        <v>-3.7600000000000007</v>
      </c>
      <c r="AT60" s="20">
        <v>-0.88000000000000012</v>
      </c>
      <c r="AU60" s="20">
        <v>-4.29</v>
      </c>
      <c r="AV60" s="20">
        <v>-4.4000000000000004</v>
      </c>
      <c r="AW60" s="20">
        <v>-0.42</v>
      </c>
      <c r="AX60" s="20">
        <v>-13.030000000000001</v>
      </c>
      <c r="AY60" s="20">
        <v>0</v>
      </c>
      <c r="AZ60" s="20">
        <v>0</v>
      </c>
      <c r="BA60" s="17">
        <f t="shared" si="5"/>
        <v>-26.68</v>
      </c>
      <c r="BB60" s="17">
        <f t="shared" si="6"/>
        <v>-1.34</v>
      </c>
      <c r="BC60" s="17">
        <f t="shared" si="3"/>
        <v>-3.2800000000000002</v>
      </c>
      <c r="BD60" s="17">
        <f t="shared" si="4"/>
        <v>-31.300000000000004</v>
      </c>
    </row>
    <row r="61" spans="1:56" x14ac:dyDescent="0.25">
      <c r="A61" t="str">
        <f t="shared" si="7"/>
        <v>ERPS.EAGL</v>
      </c>
      <c r="B61" s="1" t="s">
        <v>88</v>
      </c>
      <c r="C61" s="1" t="s">
        <v>89</v>
      </c>
      <c r="D61" s="1" t="s">
        <v>89</v>
      </c>
      <c r="E61" s="17">
        <v>-12883.97</v>
      </c>
      <c r="F61" s="17">
        <v>-9433.89</v>
      </c>
      <c r="G61" s="17">
        <v>-8780.07</v>
      </c>
      <c r="H61" s="17">
        <v>-6863.26</v>
      </c>
      <c r="I61" s="17">
        <v>-9218.5</v>
      </c>
      <c r="J61" s="17">
        <v>-9754.9</v>
      </c>
      <c r="K61" s="17">
        <v>-12586.99</v>
      </c>
      <c r="L61" s="17">
        <v>-12475.28</v>
      </c>
      <c r="M61" s="17">
        <v>-12098.32</v>
      </c>
      <c r="N61" s="17">
        <v>-13162</v>
      </c>
      <c r="O61" s="17">
        <v>-10141.02</v>
      </c>
      <c r="P61" s="17">
        <v>-15225.859999999999</v>
      </c>
      <c r="Q61" s="20">
        <v>-644.20000000000005</v>
      </c>
      <c r="R61" s="20">
        <v>-471.69</v>
      </c>
      <c r="S61" s="20">
        <v>-439</v>
      </c>
      <c r="T61" s="20">
        <v>-343.16</v>
      </c>
      <c r="U61" s="20">
        <v>-460.93</v>
      </c>
      <c r="V61" s="20">
        <v>-487.75</v>
      </c>
      <c r="W61" s="20">
        <v>-629.35</v>
      </c>
      <c r="X61" s="20">
        <v>-623.76</v>
      </c>
      <c r="Y61" s="20">
        <v>-604.91999999999996</v>
      </c>
      <c r="Z61" s="20">
        <v>-658.1</v>
      </c>
      <c r="AA61" s="20">
        <v>-507.05</v>
      </c>
      <c r="AB61" s="20">
        <v>-761.29</v>
      </c>
      <c r="AC61" s="17">
        <v>-1741.59</v>
      </c>
      <c r="AD61" s="17">
        <v>-1257.25</v>
      </c>
      <c r="AE61" s="17">
        <v>-1154.46</v>
      </c>
      <c r="AF61" s="17">
        <v>-889.35</v>
      </c>
      <c r="AG61" s="17">
        <v>-1177.54</v>
      </c>
      <c r="AH61" s="17">
        <v>-1227.46</v>
      </c>
      <c r="AI61" s="17">
        <v>-1560.61</v>
      </c>
      <c r="AJ61" s="17">
        <v>-1522.99</v>
      </c>
      <c r="AK61" s="17">
        <v>-1453.91</v>
      </c>
      <c r="AL61" s="17">
        <v>-1557.47</v>
      </c>
      <c r="AM61" s="17">
        <v>-1180.67</v>
      </c>
      <c r="AN61" s="17">
        <v>-1744.59</v>
      </c>
      <c r="AO61" s="20">
        <v>-15269.76</v>
      </c>
      <c r="AP61" s="20">
        <v>-11162.83</v>
      </c>
      <c r="AQ61" s="20">
        <v>-10373.529999999999</v>
      </c>
      <c r="AR61" s="20">
        <v>-8095.77</v>
      </c>
      <c r="AS61" s="20">
        <v>-10856.970000000001</v>
      </c>
      <c r="AT61" s="20">
        <v>-11470.11</v>
      </c>
      <c r="AU61" s="20">
        <v>-14776.95</v>
      </c>
      <c r="AV61" s="20">
        <v>-14622.03</v>
      </c>
      <c r="AW61" s="20">
        <v>-14157.15</v>
      </c>
      <c r="AX61" s="20">
        <v>-15377.57</v>
      </c>
      <c r="AY61" s="20">
        <v>-11828.74</v>
      </c>
      <c r="AZ61" s="20">
        <v>-17731.739999999998</v>
      </c>
      <c r="BA61" s="17">
        <f t="shared" si="5"/>
        <v>-132624.06</v>
      </c>
      <c r="BB61" s="17">
        <f t="shared" si="6"/>
        <v>-6631.2000000000007</v>
      </c>
      <c r="BC61" s="17">
        <f t="shared" si="3"/>
        <v>-16467.89</v>
      </c>
      <c r="BD61" s="17">
        <f t="shared" si="4"/>
        <v>-155723.14999999997</v>
      </c>
    </row>
    <row r="62" spans="1:56" x14ac:dyDescent="0.25">
      <c r="A62" t="str">
        <f t="shared" si="7"/>
        <v>ENCV.EC01</v>
      </c>
      <c r="B62" s="1" t="s">
        <v>90</v>
      </c>
      <c r="C62" s="1" t="s">
        <v>91</v>
      </c>
      <c r="D62" s="1" t="s">
        <v>91</v>
      </c>
      <c r="E62" s="17">
        <v>773.83000000000186</v>
      </c>
      <c r="F62" s="17">
        <v>516.67999999999859</v>
      </c>
      <c r="G62" s="17">
        <v>498.4900000000016</v>
      </c>
      <c r="H62" s="17">
        <v>-461.65999999999985</v>
      </c>
      <c r="I62" s="17">
        <v>-1723.5199999999991</v>
      </c>
      <c r="J62" s="17">
        <v>-1760.840000000002</v>
      </c>
      <c r="K62" s="17">
        <v>-1988.9500000000007</v>
      </c>
      <c r="L62" s="17">
        <v>-3105.9000000000005</v>
      </c>
      <c r="M62" s="17">
        <v>-1841.6099999999988</v>
      </c>
      <c r="N62" s="17">
        <v>-914.09000000000151</v>
      </c>
      <c r="O62" s="17">
        <v>-106.03000000000003</v>
      </c>
      <c r="P62" s="17">
        <v>-1230.2800000000029</v>
      </c>
      <c r="Q62" s="20">
        <v>38.69</v>
      </c>
      <c r="R62" s="20">
        <v>25.83</v>
      </c>
      <c r="S62" s="20">
        <v>24.92</v>
      </c>
      <c r="T62" s="20">
        <v>-23.08</v>
      </c>
      <c r="U62" s="20">
        <v>-86.18</v>
      </c>
      <c r="V62" s="20">
        <v>-88.04</v>
      </c>
      <c r="W62" s="20">
        <v>-99.45</v>
      </c>
      <c r="X62" s="20">
        <v>-155.30000000000001</v>
      </c>
      <c r="Y62" s="20">
        <v>-92.08</v>
      </c>
      <c r="Z62" s="20">
        <v>-45.7</v>
      </c>
      <c r="AA62" s="20">
        <v>-5.3</v>
      </c>
      <c r="AB62" s="20">
        <v>-61.51</v>
      </c>
      <c r="AC62" s="17">
        <v>104.6</v>
      </c>
      <c r="AD62" s="17">
        <v>68.86</v>
      </c>
      <c r="AE62" s="17">
        <v>65.540000000000006</v>
      </c>
      <c r="AF62" s="17">
        <v>-59.82</v>
      </c>
      <c r="AG62" s="17">
        <v>-220.16</v>
      </c>
      <c r="AH62" s="17">
        <v>-221.57</v>
      </c>
      <c r="AI62" s="17">
        <v>-246.6</v>
      </c>
      <c r="AJ62" s="17">
        <v>-379.17</v>
      </c>
      <c r="AK62" s="17">
        <v>-221.32</v>
      </c>
      <c r="AL62" s="17">
        <v>-108.16</v>
      </c>
      <c r="AM62" s="17">
        <v>-12.34</v>
      </c>
      <c r="AN62" s="17">
        <v>-140.97</v>
      </c>
      <c r="AO62" s="20">
        <v>917.12000000000182</v>
      </c>
      <c r="AP62" s="20">
        <v>611.36999999999864</v>
      </c>
      <c r="AQ62" s="20">
        <v>588.95000000000152</v>
      </c>
      <c r="AR62" s="20">
        <v>-544.55999999999983</v>
      </c>
      <c r="AS62" s="20">
        <v>-2029.8599999999992</v>
      </c>
      <c r="AT62" s="20">
        <v>-2070.4500000000021</v>
      </c>
      <c r="AU62" s="20">
        <v>-2335.0000000000005</v>
      </c>
      <c r="AV62" s="20">
        <v>-3640.3700000000008</v>
      </c>
      <c r="AW62" s="20">
        <v>-2155.0099999999989</v>
      </c>
      <c r="AX62" s="20">
        <v>-1067.9500000000016</v>
      </c>
      <c r="AY62" s="20">
        <v>-123.67000000000003</v>
      </c>
      <c r="AZ62" s="20">
        <v>-1432.7600000000029</v>
      </c>
      <c r="BA62" s="17">
        <f t="shared" si="5"/>
        <v>-11343.880000000005</v>
      </c>
      <c r="BB62" s="17">
        <f t="shared" si="6"/>
        <v>-567.20000000000005</v>
      </c>
      <c r="BC62" s="17">
        <f t="shared" si="3"/>
        <v>-1371.11</v>
      </c>
      <c r="BD62" s="17">
        <f t="shared" si="4"/>
        <v>-13282.190000000006</v>
      </c>
    </row>
    <row r="63" spans="1:56" x14ac:dyDescent="0.25">
      <c r="A63" t="str">
        <f t="shared" si="7"/>
        <v>ENC2.EC04</v>
      </c>
      <c r="B63" s="1" t="s">
        <v>57</v>
      </c>
      <c r="C63" s="1" t="s">
        <v>92</v>
      </c>
      <c r="D63" s="1" t="s">
        <v>92</v>
      </c>
      <c r="E63" s="17">
        <v>8027.3</v>
      </c>
      <c r="F63" s="17">
        <v>4726.5700000000006</v>
      </c>
      <c r="G63" s="17">
        <v>2536.69</v>
      </c>
      <c r="H63" s="17">
        <v>1015.9200000000001</v>
      </c>
      <c r="I63" s="17">
        <v>729.21</v>
      </c>
      <c r="J63" s="17">
        <v>1143.93</v>
      </c>
      <c r="K63" s="17">
        <v>1070.7600000000002</v>
      </c>
      <c r="L63" s="17">
        <v>1420.5100000000002</v>
      </c>
      <c r="M63" s="17">
        <v>410.40000000000003</v>
      </c>
      <c r="N63" s="17">
        <v>209.74999999999997</v>
      </c>
      <c r="O63" s="17">
        <v>0</v>
      </c>
      <c r="P63" s="17">
        <v>3330.8999999999992</v>
      </c>
      <c r="Q63" s="20">
        <v>401.37</v>
      </c>
      <c r="R63" s="20">
        <v>236.33</v>
      </c>
      <c r="S63" s="20">
        <v>126.83</v>
      </c>
      <c r="T63" s="20">
        <v>50.8</v>
      </c>
      <c r="U63" s="20">
        <v>36.46</v>
      </c>
      <c r="V63" s="20">
        <v>57.2</v>
      </c>
      <c r="W63" s="20">
        <v>53.54</v>
      </c>
      <c r="X63" s="20">
        <v>71.03</v>
      </c>
      <c r="Y63" s="20">
        <v>20.52</v>
      </c>
      <c r="Z63" s="20">
        <v>10.49</v>
      </c>
      <c r="AA63" s="20">
        <v>0</v>
      </c>
      <c r="AB63" s="20">
        <v>166.55</v>
      </c>
      <c r="AC63" s="17">
        <v>1085.0899999999999</v>
      </c>
      <c r="AD63" s="17">
        <v>629.91</v>
      </c>
      <c r="AE63" s="17">
        <v>333.54</v>
      </c>
      <c r="AF63" s="17">
        <v>131.63999999999999</v>
      </c>
      <c r="AG63" s="17">
        <v>93.15</v>
      </c>
      <c r="AH63" s="17">
        <v>143.94</v>
      </c>
      <c r="AI63" s="17">
        <v>132.76</v>
      </c>
      <c r="AJ63" s="17">
        <v>173.42</v>
      </c>
      <c r="AK63" s="17">
        <v>49.32</v>
      </c>
      <c r="AL63" s="17">
        <v>24.82</v>
      </c>
      <c r="AM63" s="17">
        <v>0</v>
      </c>
      <c r="AN63" s="17">
        <v>381.66</v>
      </c>
      <c r="AO63" s="20">
        <v>9513.76</v>
      </c>
      <c r="AP63" s="20">
        <v>5592.81</v>
      </c>
      <c r="AQ63" s="20">
        <v>2997.06</v>
      </c>
      <c r="AR63" s="20">
        <v>1198.3600000000001</v>
      </c>
      <c r="AS63" s="20">
        <v>858.82</v>
      </c>
      <c r="AT63" s="20">
        <v>1345.0700000000002</v>
      </c>
      <c r="AU63" s="20">
        <v>1257.0600000000002</v>
      </c>
      <c r="AV63" s="20">
        <v>1664.9600000000003</v>
      </c>
      <c r="AW63" s="20">
        <v>480.24</v>
      </c>
      <c r="AX63" s="20">
        <v>245.05999999999997</v>
      </c>
      <c r="AY63" s="20">
        <v>0</v>
      </c>
      <c r="AZ63" s="20">
        <v>3879.1099999999992</v>
      </c>
      <c r="BA63" s="17">
        <f t="shared" si="5"/>
        <v>24621.940000000006</v>
      </c>
      <c r="BB63" s="17">
        <f t="shared" si="6"/>
        <v>1231.1200000000001</v>
      </c>
      <c r="BC63" s="17">
        <f t="shared" si="3"/>
        <v>3179.25</v>
      </c>
      <c r="BD63" s="17">
        <f t="shared" si="4"/>
        <v>29032.310000000005</v>
      </c>
    </row>
    <row r="64" spans="1:56" x14ac:dyDescent="0.25">
      <c r="A64" t="str">
        <f t="shared" si="7"/>
        <v>ENCR.BCHIMP</v>
      </c>
      <c r="B64" s="1" t="s">
        <v>93</v>
      </c>
      <c r="C64" s="1" t="s">
        <v>94</v>
      </c>
      <c r="D64" s="1" t="s">
        <v>22</v>
      </c>
      <c r="E64" s="17">
        <v>594.00000000000011</v>
      </c>
      <c r="F64" s="17">
        <v>0</v>
      </c>
      <c r="G64" s="17">
        <v>206.62999999999997</v>
      </c>
      <c r="H64" s="17">
        <v>498.36999999999995</v>
      </c>
      <c r="I64" s="17">
        <v>150.68999999999994</v>
      </c>
      <c r="J64" s="17">
        <v>263.39999999999992</v>
      </c>
      <c r="K64" s="17">
        <v>27.85</v>
      </c>
      <c r="L64" s="17">
        <v>146.44999999999999</v>
      </c>
      <c r="M64" s="17">
        <v>0</v>
      </c>
      <c r="N64" s="17">
        <v>7076.9999999999973</v>
      </c>
      <c r="O64" s="17">
        <v>1021.1800000000001</v>
      </c>
      <c r="P64" s="17">
        <v>937.22999999999968</v>
      </c>
      <c r="Q64" s="20">
        <v>29.7</v>
      </c>
      <c r="R64" s="20">
        <v>0</v>
      </c>
      <c r="S64" s="20">
        <v>10.33</v>
      </c>
      <c r="T64" s="20">
        <v>24.92</v>
      </c>
      <c r="U64" s="20">
        <v>7.53</v>
      </c>
      <c r="V64" s="20">
        <v>13.17</v>
      </c>
      <c r="W64" s="20">
        <v>1.39</v>
      </c>
      <c r="X64" s="20">
        <v>7.32</v>
      </c>
      <c r="Y64" s="20">
        <v>0</v>
      </c>
      <c r="Z64" s="20">
        <v>353.85</v>
      </c>
      <c r="AA64" s="20">
        <v>51.06</v>
      </c>
      <c r="AB64" s="20">
        <v>46.86</v>
      </c>
      <c r="AC64" s="17">
        <v>80.290000000000006</v>
      </c>
      <c r="AD64" s="17">
        <v>0</v>
      </c>
      <c r="AE64" s="17">
        <v>27.17</v>
      </c>
      <c r="AF64" s="17">
        <v>64.58</v>
      </c>
      <c r="AG64" s="17">
        <v>19.25</v>
      </c>
      <c r="AH64" s="17">
        <v>33.14</v>
      </c>
      <c r="AI64" s="17">
        <v>3.45</v>
      </c>
      <c r="AJ64" s="17">
        <v>17.88</v>
      </c>
      <c r="AK64" s="17">
        <v>0</v>
      </c>
      <c r="AL64" s="17">
        <v>837.43</v>
      </c>
      <c r="AM64" s="17">
        <v>118.89</v>
      </c>
      <c r="AN64" s="17">
        <v>107.39</v>
      </c>
      <c r="AO64" s="20">
        <v>703.99000000000012</v>
      </c>
      <c r="AP64" s="20">
        <v>0</v>
      </c>
      <c r="AQ64" s="20">
        <v>244.13</v>
      </c>
      <c r="AR64" s="20">
        <v>587.87</v>
      </c>
      <c r="AS64" s="20">
        <v>177.46999999999994</v>
      </c>
      <c r="AT64" s="20">
        <v>309.70999999999992</v>
      </c>
      <c r="AU64" s="20">
        <v>32.690000000000005</v>
      </c>
      <c r="AV64" s="20">
        <v>171.64999999999998</v>
      </c>
      <c r="AW64" s="20">
        <v>0</v>
      </c>
      <c r="AX64" s="20">
        <v>8268.279999999997</v>
      </c>
      <c r="AY64" s="20">
        <v>1191.1300000000001</v>
      </c>
      <c r="AZ64" s="20">
        <v>1091.4799999999998</v>
      </c>
      <c r="BA64" s="17">
        <f t="shared" si="5"/>
        <v>10922.799999999997</v>
      </c>
      <c r="BB64" s="17">
        <f t="shared" si="6"/>
        <v>546.13</v>
      </c>
      <c r="BC64" s="17">
        <f t="shared" si="3"/>
        <v>1309.4700000000003</v>
      </c>
      <c r="BD64" s="17">
        <f t="shared" si="4"/>
        <v>12778.399999999998</v>
      </c>
    </row>
    <row r="65" spans="1:56" x14ac:dyDescent="0.25">
      <c r="A65" t="str">
        <f t="shared" si="7"/>
        <v>ENCR.120SIMP</v>
      </c>
      <c r="B65" s="1" t="s">
        <v>93</v>
      </c>
      <c r="C65" s="1" t="s">
        <v>95</v>
      </c>
      <c r="D65" s="1" t="s">
        <v>76</v>
      </c>
      <c r="E65" s="17">
        <v>0</v>
      </c>
      <c r="F65" s="17">
        <v>0</v>
      </c>
      <c r="G65" s="17">
        <v>0</v>
      </c>
      <c r="H65" s="17">
        <v>2.1399999999999997</v>
      </c>
      <c r="I65" s="17">
        <v>0</v>
      </c>
      <c r="J65" s="17">
        <v>0</v>
      </c>
      <c r="K65" s="17">
        <v>0</v>
      </c>
      <c r="L65" s="17">
        <v>0</v>
      </c>
      <c r="M65" s="17">
        <v>0</v>
      </c>
      <c r="N65" s="17">
        <v>7.2599999999999989</v>
      </c>
      <c r="O65" s="17">
        <v>0</v>
      </c>
      <c r="P65" s="17">
        <v>0</v>
      </c>
      <c r="Q65" s="20">
        <v>0</v>
      </c>
      <c r="R65" s="20">
        <v>0</v>
      </c>
      <c r="S65" s="20">
        <v>0</v>
      </c>
      <c r="T65" s="20">
        <v>0.11</v>
      </c>
      <c r="U65" s="20">
        <v>0</v>
      </c>
      <c r="V65" s="20">
        <v>0</v>
      </c>
      <c r="W65" s="20">
        <v>0</v>
      </c>
      <c r="X65" s="20">
        <v>0</v>
      </c>
      <c r="Y65" s="20">
        <v>0</v>
      </c>
      <c r="Z65" s="20">
        <v>0.36</v>
      </c>
      <c r="AA65" s="20">
        <v>0</v>
      </c>
      <c r="AB65" s="20">
        <v>0</v>
      </c>
      <c r="AC65" s="17">
        <v>0</v>
      </c>
      <c r="AD65" s="17">
        <v>0</v>
      </c>
      <c r="AE65" s="17">
        <v>0</v>
      </c>
      <c r="AF65" s="17">
        <v>0.28000000000000003</v>
      </c>
      <c r="AG65" s="17">
        <v>0</v>
      </c>
      <c r="AH65" s="17">
        <v>0</v>
      </c>
      <c r="AI65" s="17">
        <v>0</v>
      </c>
      <c r="AJ65" s="17">
        <v>0</v>
      </c>
      <c r="AK65" s="17">
        <v>0</v>
      </c>
      <c r="AL65" s="17">
        <v>0.86</v>
      </c>
      <c r="AM65" s="17">
        <v>0</v>
      </c>
      <c r="AN65" s="17">
        <v>0</v>
      </c>
      <c r="AO65" s="20">
        <v>0</v>
      </c>
      <c r="AP65" s="20">
        <v>0</v>
      </c>
      <c r="AQ65" s="20">
        <v>0</v>
      </c>
      <c r="AR65" s="20">
        <v>2.5299999999999994</v>
      </c>
      <c r="AS65" s="20">
        <v>0</v>
      </c>
      <c r="AT65" s="20">
        <v>0</v>
      </c>
      <c r="AU65" s="20">
        <v>0</v>
      </c>
      <c r="AV65" s="20">
        <v>0</v>
      </c>
      <c r="AW65" s="20">
        <v>0</v>
      </c>
      <c r="AX65" s="20">
        <v>8.4799999999999986</v>
      </c>
      <c r="AY65" s="20">
        <v>0</v>
      </c>
      <c r="AZ65" s="20">
        <v>0</v>
      </c>
      <c r="BA65" s="17">
        <f t="shared" si="5"/>
        <v>9.3999999999999986</v>
      </c>
      <c r="BB65" s="17">
        <f t="shared" si="6"/>
        <v>0.47</v>
      </c>
      <c r="BC65" s="17">
        <f t="shared" si="3"/>
        <v>1.1400000000000001</v>
      </c>
      <c r="BD65" s="17">
        <f t="shared" si="4"/>
        <v>11.009999999999998</v>
      </c>
    </row>
    <row r="66" spans="1:56" x14ac:dyDescent="0.25">
      <c r="A66" t="str">
        <f t="shared" si="7"/>
        <v>ENCR.SPCIMP</v>
      </c>
      <c r="B66" s="1" t="s">
        <v>93</v>
      </c>
      <c r="C66" s="1" t="s">
        <v>96</v>
      </c>
      <c r="D66" s="1" t="s">
        <v>78</v>
      </c>
      <c r="E66" s="17">
        <v>0</v>
      </c>
      <c r="F66" s="17">
        <v>0</v>
      </c>
      <c r="G66" s="17">
        <v>0</v>
      </c>
      <c r="H66" s="17">
        <v>0</v>
      </c>
      <c r="I66" s="17">
        <v>0</v>
      </c>
      <c r="J66" s="17">
        <v>0</v>
      </c>
      <c r="K66" s="17">
        <v>0</v>
      </c>
      <c r="L66" s="17">
        <v>0</v>
      </c>
      <c r="M66" s="17">
        <v>0</v>
      </c>
      <c r="N66" s="17">
        <v>-87.75</v>
      </c>
      <c r="O66" s="17">
        <v>0</v>
      </c>
      <c r="P66" s="17">
        <v>0</v>
      </c>
      <c r="Q66" s="20">
        <v>0</v>
      </c>
      <c r="R66" s="20">
        <v>0</v>
      </c>
      <c r="S66" s="20">
        <v>0</v>
      </c>
      <c r="T66" s="20">
        <v>0</v>
      </c>
      <c r="U66" s="20">
        <v>0</v>
      </c>
      <c r="V66" s="20">
        <v>0</v>
      </c>
      <c r="W66" s="20">
        <v>0</v>
      </c>
      <c r="X66" s="20">
        <v>0</v>
      </c>
      <c r="Y66" s="20">
        <v>0</v>
      </c>
      <c r="Z66" s="20">
        <v>-4.3899999999999997</v>
      </c>
      <c r="AA66" s="20">
        <v>0</v>
      </c>
      <c r="AB66" s="20">
        <v>0</v>
      </c>
      <c r="AC66" s="17">
        <v>0</v>
      </c>
      <c r="AD66" s="17">
        <v>0</v>
      </c>
      <c r="AE66" s="17">
        <v>0</v>
      </c>
      <c r="AF66" s="17">
        <v>0</v>
      </c>
      <c r="AG66" s="17">
        <v>0</v>
      </c>
      <c r="AH66" s="17">
        <v>0</v>
      </c>
      <c r="AI66" s="17">
        <v>0</v>
      </c>
      <c r="AJ66" s="17">
        <v>0</v>
      </c>
      <c r="AK66" s="17">
        <v>0</v>
      </c>
      <c r="AL66" s="17">
        <v>-10.38</v>
      </c>
      <c r="AM66" s="17">
        <v>0</v>
      </c>
      <c r="AN66" s="17">
        <v>0</v>
      </c>
      <c r="AO66" s="20">
        <v>0</v>
      </c>
      <c r="AP66" s="20">
        <v>0</v>
      </c>
      <c r="AQ66" s="20">
        <v>0</v>
      </c>
      <c r="AR66" s="20">
        <v>0</v>
      </c>
      <c r="AS66" s="20">
        <v>0</v>
      </c>
      <c r="AT66" s="20">
        <v>0</v>
      </c>
      <c r="AU66" s="20">
        <v>0</v>
      </c>
      <c r="AV66" s="20">
        <v>0</v>
      </c>
      <c r="AW66" s="20">
        <v>0</v>
      </c>
      <c r="AX66" s="20">
        <v>-102.52</v>
      </c>
      <c r="AY66" s="20">
        <v>0</v>
      </c>
      <c r="AZ66" s="20">
        <v>0</v>
      </c>
      <c r="BA66" s="17">
        <f t="shared" si="5"/>
        <v>-87.75</v>
      </c>
      <c r="BB66" s="17">
        <f t="shared" si="6"/>
        <v>-4.3899999999999997</v>
      </c>
      <c r="BC66" s="17">
        <f t="shared" si="3"/>
        <v>-10.38</v>
      </c>
      <c r="BD66" s="17">
        <f t="shared" si="4"/>
        <v>-102.52</v>
      </c>
    </row>
    <row r="67" spans="1:56" x14ac:dyDescent="0.25">
      <c r="A67" t="str">
        <f t="shared" si="7"/>
        <v>EEMI.BCHIMP</v>
      </c>
      <c r="B67" s="1" t="s">
        <v>97</v>
      </c>
      <c r="C67" s="1" t="s">
        <v>98</v>
      </c>
      <c r="D67" s="1" t="s">
        <v>22</v>
      </c>
      <c r="E67" s="17">
        <v>0</v>
      </c>
      <c r="F67" s="17">
        <v>0</v>
      </c>
      <c r="G67" s="17">
        <v>0</v>
      </c>
      <c r="H67" s="17">
        <v>77.72999999999999</v>
      </c>
      <c r="I67" s="17">
        <v>211.72999999999988</v>
      </c>
      <c r="J67" s="17">
        <v>154.30000000000001</v>
      </c>
      <c r="K67" s="17">
        <v>0</v>
      </c>
      <c r="L67" s="17">
        <v>0</v>
      </c>
      <c r="M67" s="17">
        <v>0</v>
      </c>
      <c r="N67" s="17">
        <v>0</v>
      </c>
      <c r="O67" s="17">
        <v>0</v>
      </c>
      <c r="P67" s="17">
        <v>0</v>
      </c>
      <c r="Q67" s="20">
        <v>0</v>
      </c>
      <c r="R67" s="20">
        <v>0</v>
      </c>
      <c r="S67" s="20">
        <v>0</v>
      </c>
      <c r="T67" s="20">
        <v>3.89</v>
      </c>
      <c r="U67" s="20">
        <v>10.59</v>
      </c>
      <c r="V67" s="20">
        <v>7.72</v>
      </c>
      <c r="W67" s="20">
        <v>0</v>
      </c>
      <c r="X67" s="20">
        <v>0</v>
      </c>
      <c r="Y67" s="20">
        <v>0</v>
      </c>
      <c r="Z67" s="20">
        <v>0</v>
      </c>
      <c r="AA67" s="20">
        <v>0</v>
      </c>
      <c r="AB67" s="20">
        <v>0</v>
      </c>
      <c r="AC67" s="17">
        <v>0</v>
      </c>
      <c r="AD67" s="17">
        <v>0</v>
      </c>
      <c r="AE67" s="17">
        <v>0</v>
      </c>
      <c r="AF67" s="17">
        <v>10.07</v>
      </c>
      <c r="AG67" s="17">
        <v>27.05</v>
      </c>
      <c r="AH67" s="17">
        <v>19.420000000000002</v>
      </c>
      <c r="AI67" s="17">
        <v>0</v>
      </c>
      <c r="AJ67" s="17">
        <v>0</v>
      </c>
      <c r="AK67" s="17">
        <v>0</v>
      </c>
      <c r="AL67" s="17">
        <v>0</v>
      </c>
      <c r="AM67" s="17">
        <v>0</v>
      </c>
      <c r="AN67" s="17">
        <v>0</v>
      </c>
      <c r="AO67" s="20">
        <v>0</v>
      </c>
      <c r="AP67" s="20">
        <v>0</v>
      </c>
      <c r="AQ67" s="20">
        <v>0</v>
      </c>
      <c r="AR67" s="20">
        <v>91.69</v>
      </c>
      <c r="AS67" s="20">
        <v>249.36999999999989</v>
      </c>
      <c r="AT67" s="20">
        <v>181.44</v>
      </c>
      <c r="AU67" s="20">
        <v>0</v>
      </c>
      <c r="AV67" s="20">
        <v>0</v>
      </c>
      <c r="AW67" s="20">
        <v>0</v>
      </c>
      <c r="AX67" s="20">
        <v>0</v>
      </c>
      <c r="AY67" s="20">
        <v>0</v>
      </c>
      <c r="AZ67" s="20">
        <v>0</v>
      </c>
      <c r="BA67" s="17">
        <f t="shared" si="5"/>
        <v>443.75999999999988</v>
      </c>
      <c r="BB67" s="17">
        <f t="shared" si="6"/>
        <v>22.2</v>
      </c>
      <c r="BC67" s="17">
        <f t="shared" si="3"/>
        <v>56.540000000000006</v>
      </c>
      <c r="BD67" s="17">
        <f t="shared" si="4"/>
        <v>522.49999999999989</v>
      </c>
    </row>
    <row r="68" spans="1:56" x14ac:dyDescent="0.25">
      <c r="A68" t="str">
        <f t="shared" si="7"/>
        <v>EEMI.BCHEXP</v>
      </c>
      <c r="B68" s="1" t="s">
        <v>97</v>
      </c>
      <c r="C68" s="1" t="s">
        <v>99</v>
      </c>
      <c r="D68" s="1" t="s">
        <v>30</v>
      </c>
      <c r="E68" s="17">
        <v>0</v>
      </c>
      <c r="F68" s="17">
        <v>22.130000000000003</v>
      </c>
      <c r="G68" s="17">
        <v>0</v>
      </c>
      <c r="H68" s="17">
        <v>0</v>
      </c>
      <c r="I68" s="17">
        <v>0</v>
      </c>
      <c r="J68" s="17">
        <v>0</v>
      </c>
      <c r="K68" s="17">
        <v>36.369999999999948</v>
      </c>
      <c r="L68" s="17">
        <v>0</v>
      </c>
      <c r="M68" s="17">
        <v>0</v>
      </c>
      <c r="N68" s="17">
        <v>0</v>
      </c>
      <c r="O68" s="17">
        <v>0</v>
      </c>
      <c r="P68" s="17">
        <v>0</v>
      </c>
      <c r="Q68" s="20">
        <v>0</v>
      </c>
      <c r="R68" s="20">
        <v>1.1100000000000001</v>
      </c>
      <c r="S68" s="20">
        <v>0</v>
      </c>
      <c r="T68" s="20">
        <v>0</v>
      </c>
      <c r="U68" s="20">
        <v>0</v>
      </c>
      <c r="V68" s="20">
        <v>0</v>
      </c>
      <c r="W68" s="20">
        <v>1.82</v>
      </c>
      <c r="X68" s="20">
        <v>0</v>
      </c>
      <c r="Y68" s="20">
        <v>0</v>
      </c>
      <c r="Z68" s="20">
        <v>0</v>
      </c>
      <c r="AA68" s="20">
        <v>0</v>
      </c>
      <c r="AB68" s="20">
        <v>0</v>
      </c>
      <c r="AC68" s="17">
        <v>0</v>
      </c>
      <c r="AD68" s="17">
        <v>2.95</v>
      </c>
      <c r="AE68" s="17">
        <v>0</v>
      </c>
      <c r="AF68" s="17">
        <v>0</v>
      </c>
      <c r="AG68" s="17">
        <v>0</v>
      </c>
      <c r="AH68" s="17">
        <v>0</v>
      </c>
      <c r="AI68" s="17">
        <v>4.51</v>
      </c>
      <c r="AJ68" s="17">
        <v>0</v>
      </c>
      <c r="AK68" s="17">
        <v>0</v>
      </c>
      <c r="AL68" s="17">
        <v>0</v>
      </c>
      <c r="AM68" s="17">
        <v>0</v>
      </c>
      <c r="AN68" s="17">
        <v>0</v>
      </c>
      <c r="AO68" s="20">
        <v>0</v>
      </c>
      <c r="AP68" s="20">
        <v>26.19</v>
      </c>
      <c r="AQ68" s="20">
        <v>0</v>
      </c>
      <c r="AR68" s="20">
        <v>0</v>
      </c>
      <c r="AS68" s="20">
        <v>0</v>
      </c>
      <c r="AT68" s="20">
        <v>0</v>
      </c>
      <c r="AU68" s="20">
        <v>42.699999999999946</v>
      </c>
      <c r="AV68" s="20">
        <v>0</v>
      </c>
      <c r="AW68" s="20">
        <v>0</v>
      </c>
      <c r="AX68" s="20">
        <v>0</v>
      </c>
      <c r="AY68" s="20">
        <v>0</v>
      </c>
      <c r="AZ68" s="20">
        <v>0</v>
      </c>
      <c r="BA68" s="17">
        <f t="shared" si="5"/>
        <v>58.49999999999995</v>
      </c>
      <c r="BB68" s="17">
        <f t="shared" si="6"/>
        <v>2.93</v>
      </c>
      <c r="BC68" s="17">
        <f t="shared" si="3"/>
        <v>7.46</v>
      </c>
      <c r="BD68" s="17">
        <f t="shared" si="4"/>
        <v>68.889999999999944</v>
      </c>
    </row>
    <row r="69" spans="1:56" x14ac:dyDescent="0.25">
      <c r="A69" t="str">
        <f t="shared" si="7"/>
        <v>EGCP.EGC1</v>
      </c>
      <c r="B69" s="1" t="s">
        <v>100</v>
      </c>
      <c r="C69" s="1" t="s">
        <v>101</v>
      </c>
      <c r="D69" s="1" t="s">
        <v>101</v>
      </c>
      <c r="E69" s="17">
        <v>62415.73000000001</v>
      </c>
      <c r="F69" s="17">
        <v>43441.72</v>
      </c>
      <c r="G69" s="17">
        <v>61204.100000000013</v>
      </c>
      <c r="H69" s="17">
        <v>31733.09</v>
      </c>
      <c r="I69" s="17">
        <v>28168.080000000005</v>
      </c>
      <c r="J69" s="17">
        <v>32980.789999999979</v>
      </c>
      <c r="K69" s="17">
        <v>27882.530000000006</v>
      </c>
      <c r="L69" s="17">
        <v>28364.259999999995</v>
      </c>
      <c r="M69" s="17">
        <v>23396.65</v>
      </c>
      <c r="N69" s="17">
        <v>20970.469999999994</v>
      </c>
      <c r="O69" s="17">
        <v>29139.659999999996</v>
      </c>
      <c r="P69" s="17">
        <v>64673.509999999973</v>
      </c>
      <c r="Q69" s="20">
        <v>3120.79</v>
      </c>
      <c r="R69" s="20">
        <v>2172.09</v>
      </c>
      <c r="S69" s="20">
        <v>3060.21</v>
      </c>
      <c r="T69" s="20">
        <v>1586.65</v>
      </c>
      <c r="U69" s="20">
        <v>1408.4</v>
      </c>
      <c r="V69" s="20">
        <v>1649.04</v>
      </c>
      <c r="W69" s="20">
        <v>1394.13</v>
      </c>
      <c r="X69" s="20">
        <v>1418.21</v>
      </c>
      <c r="Y69" s="20">
        <v>1169.83</v>
      </c>
      <c r="Z69" s="20">
        <v>1048.52</v>
      </c>
      <c r="AA69" s="20">
        <v>1456.98</v>
      </c>
      <c r="AB69" s="20">
        <v>3233.68</v>
      </c>
      <c r="AC69" s="17">
        <v>8437.0400000000009</v>
      </c>
      <c r="AD69" s="17">
        <v>5789.44</v>
      </c>
      <c r="AE69" s="17">
        <v>8047.5</v>
      </c>
      <c r="AF69" s="17">
        <v>4111.99</v>
      </c>
      <c r="AG69" s="17">
        <v>3598.09</v>
      </c>
      <c r="AH69" s="17">
        <v>4149.99</v>
      </c>
      <c r="AI69" s="17">
        <v>3457.05</v>
      </c>
      <c r="AJ69" s="17">
        <v>3462.72</v>
      </c>
      <c r="AK69" s="17">
        <v>2811.69</v>
      </c>
      <c r="AL69" s="17">
        <v>2481.4499999999998</v>
      </c>
      <c r="AM69" s="17">
        <v>3392.58</v>
      </c>
      <c r="AN69" s="17">
        <v>7410.33</v>
      </c>
      <c r="AO69" s="20">
        <v>73973.56</v>
      </c>
      <c r="AP69" s="20">
        <v>51403.25</v>
      </c>
      <c r="AQ69" s="20">
        <v>72311.810000000012</v>
      </c>
      <c r="AR69" s="20">
        <v>37431.729999999996</v>
      </c>
      <c r="AS69" s="20">
        <v>33174.570000000007</v>
      </c>
      <c r="AT69" s="20">
        <v>38779.819999999978</v>
      </c>
      <c r="AU69" s="20">
        <v>32733.710000000006</v>
      </c>
      <c r="AV69" s="20">
        <v>33245.189999999995</v>
      </c>
      <c r="AW69" s="20">
        <v>27378.170000000002</v>
      </c>
      <c r="AX69" s="20">
        <v>24500.439999999995</v>
      </c>
      <c r="AY69" s="20">
        <v>33989.219999999994</v>
      </c>
      <c r="AZ69" s="20">
        <v>75317.519999999975</v>
      </c>
      <c r="BA69" s="17">
        <f t="shared" ref="BA69:BA100" si="8">SUM(E69:P69)</f>
        <v>454370.58999999997</v>
      </c>
      <c r="BB69" s="17">
        <f t="shared" ref="BB69:BB100" si="9">SUM(Q69:AB69)</f>
        <v>22718.53</v>
      </c>
      <c r="BC69" s="17">
        <f t="shared" si="3"/>
        <v>57149.87000000001</v>
      </c>
      <c r="BD69" s="17">
        <f t="shared" si="4"/>
        <v>534238.99</v>
      </c>
    </row>
    <row r="70" spans="1:56" x14ac:dyDescent="0.25">
      <c r="A70" t="str">
        <f t="shared" si="7"/>
        <v>ENCR.BCHEXP</v>
      </c>
      <c r="B70" s="1" t="s">
        <v>93</v>
      </c>
      <c r="C70" s="1" t="s">
        <v>102</v>
      </c>
      <c r="D70" s="1" t="s">
        <v>30</v>
      </c>
      <c r="E70" s="17">
        <v>3.5100000000000007</v>
      </c>
      <c r="F70" s="17">
        <v>116.74000000000004</v>
      </c>
      <c r="G70" s="17">
        <v>0</v>
      </c>
      <c r="H70" s="17">
        <v>0</v>
      </c>
      <c r="I70" s="17">
        <v>0</v>
      </c>
      <c r="J70" s="17">
        <v>36.060000000000016</v>
      </c>
      <c r="K70" s="17">
        <v>11.010000000000005</v>
      </c>
      <c r="L70" s="17">
        <v>27.179999999999978</v>
      </c>
      <c r="M70" s="17">
        <v>0.52</v>
      </c>
      <c r="N70" s="17">
        <v>7.5399999999999991</v>
      </c>
      <c r="O70" s="17">
        <v>0</v>
      </c>
      <c r="P70" s="17">
        <v>42.620000000000005</v>
      </c>
      <c r="Q70" s="20">
        <v>0.18</v>
      </c>
      <c r="R70" s="20">
        <v>5.84</v>
      </c>
      <c r="S70" s="20">
        <v>0</v>
      </c>
      <c r="T70" s="20">
        <v>0</v>
      </c>
      <c r="U70" s="20">
        <v>0</v>
      </c>
      <c r="V70" s="20">
        <v>1.8</v>
      </c>
      <c r="W70" s="20">
        <v>0.55000000000000004</v>
      </c>
      <c r="X70" s="20">
        <v>1.36</v>
      </c>
      <c r="Y70" s="20">
        <v>0.03</v>
      </c>
      <c r="Z70" s="20">
        <v>0.38</v>
      </c>
      <c r="AA70" s="20">
        <v>0</v>
      </c>
      <c r="AB70" s="20">
        <v>2.13</v>
      </c>
      <c r="AC70" s="17">
        <v>0.47</v>
      </c>
      <c r="AD70" s="17">
        <v>15.56</v>
      </c>
      <c r="AE70" s="17">
        <v>0</v>
      </c>
      <c r="AF70" s="17">
        <v>0</v>
      </c>
      <c r="AG70" s="17">
        <v>0</v>
      </c>
      <c r="AH70" s="17">
        <v>4.54</v>
      </c>
      <c r="AI70" s="17">
        <v>1.37</v>
      </c>
      <c r="AJ70" s="17">
        <v>3.32</v>
      </c>
      <c r="AK70" s="17">
        <v>0.06</v>
      </c>
      <c r="AL70" s="17">
        <v>0.89</v>
      </c>
      <c r="AM70" s="17">
        <v>0</v>
      </c>
      <c r="AN70" s="17">
        <v>4.88</v>
      </c>
      <c r="AO70" s="20">
        <v>4.160000000000001</v>
      </c>
      <c r="AP70" s="20">
        <v>138.14000000000004</v>
      </c>
      <c r="AQ70" s="20">
        <v>0</v>
      </c>
      <c r="AR70" s="20">
        <v>0</v>
      </c>
      <c r="AS70" s="20">
        <v>0</v>
      </c>
      <c r="AT70" s="20">
        <v>42.400000000000013</v>
      </c>
      <c r="AU70" s="20">
        <v>12.930000000000007</v>
      </c>
      <c r="AV70" s="20">
        <v>31.859999999999978</v>
      </c>
      <c r="AW70" s="20">
        <v>0.6100000000000001</v>
      </c>
      <c r="AX70" s="20">
        <v>8.8099999999999987</v>
      </c>
      <c r="AY70" s="20">
        <v>0</v>
      </c>
      <c r="AZ70" s="20">
        <v>49.63000000000001</v>
      </c>
      <c r="BA70" s="17">
        <f t="shared" si="8"/>
        <v>245.18000000000004</v>
      </c>
      <c r="BB70" s="17">
        <f t="shared" si="9"/>
        <v>12.27</v>
      </c>
      <c r="BC70" s="17">
        <f t="shared" ref="BC70:BC133" si="10">SUM(AC70:AN70)</f>
        <v>31.09</v>
      </c>
      <c r="BD70" s="17">
        <f t="shared" ref="BD70:BD133" si="11">SUM(AO70:AZ70)</f>
        <v>288.54000000000008</v>
      </c>
    </row>
    <row r="71" spans="1:56" x14ac:dyDescent="0.25">
      <c r="A71" t="str">
        <f t="shared" si="7"/>
        <v>ECLP.ENC1</v>
      </c>
      <c r="B71" s="1" t="s">
        <v>103</v>
      </c>
      <c r="C71" s="1" t="s">
        <v>104</v>
      </c>
      <c r="D71" s="1" t="s">
        <v>104</v>
      </c>
      <c r="E71" s="17">
        <v>677.35000000000014</v>
      </c>
      <c r="F71" s="17">
        <v>19.360000000000007</v>
      </c>
      <c r="G71" s="17">
        <v>294.05</v>
      </c>
      <c r="H71" s="17">
        <v>76.230000000000018</v>
      </c>
      <c r="I71" s="17">
        <v>334.93000000000052</v>
      </c>
      <c r="J71" s="17">
        <v>138.29</v>
      </c>
      <c r="K71" s="17">
        <v>137.12999999999994</v>
      </c>
      <c r="L71" s="17">
        <v>102.7800000000002</v>
      </c>
      <c r="M71" s="17">
        <v>15.18</v>
      </c>
      <c r="N71" s="17">
        <v>212.4799999999999</v>
      </c>
      <c r="O71" s="17">
        <v>0</v>
      </c>
      <c r="P71" s="17">
        <v>456.12999999999965</v>
      </c>
      <c r="Q71" s="20">
        <v>33.869999999999997</v>
      </c>
      <c r="R71" s="20">
        <v>0.97</v>
      </c>
      <c r="S71" s="20">
        <v>14.7</v>
      </c>
      <c r="T71" s="20">
        <v>3.81</v>
      </c>
      <c r="U71" s="20">
        <v>16.75</v>
      </c>
      <c r="V71" s="20">
        <v>6.91</v>
      </c>
      <c r="W71" s="20">
        <v>6.86</v>
      </c>
      <c r="X71" s="20">
        <v>5.14</v>
      </c>
      <c r="Y71" s="20">
        <v>0.76</v>
      </c>
      <c r="Z71" s="20">
        <v>10.62</v>
      </c>
      <c r="AA71" s="20">
        <v>0</v>
      </c>
      <c r="AB71" s="20">
        <v>22.81</v>
      </c>
      <c r="AC71" s="17">
        <v>91.56</v>
      </c>
      <c r="AD71" s="17">
        <v>2.58</v>
      </c>
      <c r="AE71" s="17">
        <v>38.659999999999997</v>
      </c>
      <c r="AF71" s="17">
        <v>9.8800000000000008</v>
      </c>
      <c r="AG71" s="17">
        <v>42.78</v>
      </c>
      <c r="AH71" s="17">
        <v>17.399999999999999</v>
      </c>
      <c r="AI71" s="17">
        <v>17</v>
      </c>
      <c r="AJ71" s="17">
        <v>12.55</v>
      </c>
      <c r="AK71" s="17">
        <v>1.82</v>
      </c>
      <c r="AL71" s="17">
        <v>25.14</v>
      </c>
      <c r="AM71" s="17">
        <v>0</v>
      </c>
      <c r="AN71" s="17">
        <v>52.26</v>
      </c>
      <c r="AO71" s="20">
        <v>802.7800000000002</v>
      </c>
      <c r="AP71" s="20">
        <v>22.910000000000004</v>
      </c>
      <c r="AQ71" s="20">
        <v>347.40999999999997</v>
      </c>
      <c r="AR71" s="20">
        <v>89.920000000000016</v>
      </c>
      <c r="AS71" s="20">
        <v>394.46000000000049</v>
      </c>
      <c r="AT71" s="20">
        <v>162.6</v>
      </c>
      <c r="AU71" s="20">
        <v>160.98999999999995</v>
      </c>
      <c r="AV71" s="20">
        <v>120.4700000000002</v>
      </c>
      <c r="AW71" s="20">
        <v>17.759999999999998</v>
      </c>
      <c r="AX71" s="20">
        <v>248.2399999999999</v>
      </c>
      <c r="AY71" s="20">
        <v>0</v>
      </c>
      <c r="AZ71" s="20">
        <v>531.1999999999997</v>
      </c>
      <c r="BA71" s="17">
        <f t="shared" si="8"/>
        <v>2463.9100000000003</v>
      </c>
      <c r="BB71" s="17">
        <f t="shared" si="9"/>
        <v>123.2</v>
      </c>
      <c r="BC71" s="17">
        <f t="shared" si="10"/>
        <v>311.63</v>
      </c>
      <c r="BD71" s="17">
        <f t="shared" si="11"/>
        <v>2898.7400000000007</v>
      </c>
    </row>
    <row r="72" spans="1:56" x14ac:dyDescent="0.25">
      <c r="A72" t="str">
        <f t="shared" si="7"/>
        <v>ECLP.ENC2</v>
      </c>
      <c r="B72" s="1" t="s">
        <v>103</v>
      </c>
      <c r="C72" s="1" t="s">
        <v>57</v>
      </c>
      <c r="D72" s="1" t="s">
        <v>57</v>
      </c>
      <c r="E72" s="17">
        <v>1837.9400000000019</v>
      </c>
      <c r="F72" s="17">
        <v>25.1</v>
      </c>
      <c r="G72" s="17">
        <v>618.08000000000027</v>
      </c>
      <c r="H72" s="17">
        <v>169.46999999999969</v>
      </c>
      <c r="I72" s="17">
        <v>451.23999999999796</v>
      </c>
      <c r="J72" s="17">
        <v>202.44999999999948</v>
      </c>
      <c r="K72" s="17">
        <v>-62.7000000000005</v>
      </c>
      <c r="L72" s="17">
        <v>-91.559999999999491</v>
      </c>
      <c r="M72" s="17">
        <v>-51.959999999999127</v>
      </c>
      <c r="N72" s="17">
        <v>2055.7199999999998</v>
      </c>
      <c r="O72" s="17">
        <v>197.59999999999965</v>
      </c>
      <c r="P72" s="17">
        <v>1684.3199999999986</v>
      </c>
      <c r="Q72" s="20">
        <v>91.9</v>
      </c>
      <c r="R72" s="20">
        <v>1.26</v>
      </c>
      <c r="S72" s="20">
        <v>30.9</v>
      </c>
      <c r="T72" s="20">
        <v>8.4700000000000006</v>
      </c>
      <c r="U72" s="20">
        <v>22.56</v>
      </c>
      <c r="V72" s="20">
        <v>10.119999999999999</v>
      </c>
      <c r="W72" s="20">
        <v>-3.14</v>
      </c>
      <c r="X72" s="20">
        <v>-4.58</v>
      </c>
      <c r="Y72" s="20">
        <v>-2.6</v>
      </c>
      <c r="Z72" s="20">
        <v>102.79</v>
      </c>
      <c r="AA72" s="20">
        <v>9.8800000000000008</v>
      </c>
      <c r="AB72" s="20">
        <v>84.22</v>
      </c>
      <c r="AC72" s="17">
        <v>248.44</v>
      </c>
      <c r="AD72" s="17">
        <v>3.35</v>
      </c>
      <c r="AE72" s="17">
        <v>81.27</v>
      </c>
      <c r="AF72" s="17">
        <v>21.96</v>
      </c>
      <c r="AG72" s="17">
        <v>57.64</v>
      </c>
      <c r="AH72" s="17">
        <v>25.47</v>
      </c>
      <c r="AI72" s="17">
        <v>-7.77</v>
      </c>
      <c r="AJ72" s="17">
        <v>-11.18</v>
      </c>
      <c r="AK72" s="17">
        <v>-6.24</v>
      </c>
      <c r="AL72" s="17">
        <v>243.25</v>
      </c>
      <c r="AM72" s="17">
        <v>23.01</v>
      </c>
      <c r="AN72" s="17">
        <v>192.99</v>
      </c>
      <c r="AO72" s="20">
        <v>2178.280000000002</v>
      </c>
      <c r="AP72" s="20">
        <v>29.710000000000004</v>
      </c>
      <c r="AQ72" s="20">
        <v>730.25000000000023</v>
      </c>
      <c r="AR72" s="20">
        <v>199.89999999999969</v>
      </c>
      <c r="AS72" s="20">
        <v>531.43999999999801</v>
      </c>
      <c r="AT72" s="20">
        <v>238.03999999999948</v>
      </c>
      <c r="AU72" s="20">
        <v>-73.610000000000497</v>
      </c>
      <c r="AV72" s="20">
        <v>-107.31999999999948</v>
      </c>
      <c r="AW72" s="20">
        <v>-60.79999999999913</v>
      </c>
      <c r="AX72" s="20">
        <v>2401.7599999999998</v>
      </c>
      <c r="AY72" s="20">
        <v>230.48999999999964</v>
      </c>
      <c r="AZ72" s="20">
        <v>1961.5299999999986</v>
      </c>
      <c r="BA72" s="17">
        <f t="shared" si="8"/>
        <v>7035.6999999999989</v>
      </c>
      <c r="BB72" s="17">
        <f t="shared" si="9"/>
        <v>351.78</v>
      </c>
      <c r="BC72" s="17">
        <f t="shared" si="10"/>
        <v>872.19</v>
      </c>
      <c r="BD72" s="17">
        <f t="shared" si="11"/>
        <v>8259.6699999999983</v>
      </c>
    </row>
    <row r="73" spans="1:56" x14ac:dyDescent="0.25">
      <c r="A73" t="str">
        <f t="shared" si="7"/>
        <v>ECLP.ENC3</v>
      </c>
      <c r="B73" s="1" t="s">
        <v>103</v>
      </c>
      <c r="C73" s="1" t="s">
        <v>105</v>
      </c>
      <c r="D73" s="1" t="s">
        <v>105</v>
      </c>
      <c r="E73" s="17">
        <v>2137.3100000000004</v>
      </c>
      <c r="F73" s="17">
        <v>228.00000000000006</v>
      </c>
      <c r="G73" s="17">
        <v>1107.5999999999999</v>
      </c>
      <c r="H73" s="17">
        <v>565.3599999999999</v>
      </c>
      <c r="I73" s="17">
        <v>1123.6699999999992</v>
      </c>
      <c r="J73" s="17">
        <v>177.68999999999994</v>
      </c>
      <c r="K73" s="17">
        <v>134.15999999999963</v>
      </c>
      <c r="L73" s="17">
        <v>200.02000000000089</v>
      </c>
      <c r="M73" s="17">
        <v>88.109999999999445</v>
      </c>
      <c r="N73" s="17">
        <v>2267.34</v>
      </c>
      <c r="O73" s="17">
        <v>98.389999999999986</v>
      </c>
      <c r="P73" s="17">
        <v>1578.5500000000018</v>
      </c>
      <c r="Q73" s="20">
        <v>106.87</v>
      </c>
      <c r="R73" s="20">
        <v>11.4</v>
      </c>
      <c r="S73" s="20">
        <v>55.38</v>
      </c>
      <c r="T73" s="20">
        <v>28.27</v>
      </c>
      <c r="U73" s="20">
        <v>56.18</v>
      </c>
      <c r="V73" s="20">
        <v>8.8800000000000008</v>
      </c>
      <c r="W73" s="20">
        <v>6.71</v>
      </c>
      <c r="X73" s="20">
        <v>10</v>
      </c>
      <c r="Y73" s="20">
        <v>4.41</v>
      </c>
      <c r="Z73" s="20">
        <v>113.37</v>
      </c>
      <c r="AA73" s="20">
        <v>4.92</v>
      </c>
      <c r="AB73" s="20">
        <v>78.930000000000007</v>
      </c>
      <c r="AC73" s="17">
        <v>288.91000000000003</v>
      </c>
      <c r="AD73" s="17">
        <v>30.39</v>
      </c>
      <c r="AE73" s="17">
        <v>145.63</v>
      </c>
      <c r="AF73" s="17">
        <v>73.260000000000005</v>
      </c>
      <c r="AG73" s="17">
        <v>143.53</v>
      </c>
      <c r="AH73" s="17">
        <v>22.36</v>
      </c>
      <c r="AI73" s="17">
        <v>16.63</v>
      </c>
      <c r="AJ73" s="17">
        <v>24.42</v>
      </c>
      <c r="AK73" s="17">
        <v>10.59</v>
      </c>
      <c r="AL73" s="17">
        <v>268.3</v>
      </c>
      <c r="AM73" s="17">
        <v>11.46</v>
      </c>
      <c r="AN73" s="17">
        <v>180.87</v>
      </c>
      <c r="AO73" s="20">
        <v>2533.09</v>
      </c>
      <c r="AP73" s="20">
        <v>269.79000000000008</v>
      </c>
      <c r="AQ73" s="20">
        <v>1308.6100000000001</v>
      </c>
      <c r="AR73" s="20">
        <v>666.88999999999987</v>
      </c>
      <c r="AS73" s="20">
        <v>1323.3799999999992</v>
      </c>
      <c r="AT73" s="20">
        <v>208.92999999999995</v>
      </c>
      <c r="AU73" s="20">
        <v>157.49999999999963</v>
      </c>
      <c r="AV73" s="20">
        <v>234.44000000000091</v>
      </c>
      <c r="AW73" s="20">
        <v>103.10999999999945</v>
      </c>
      <c r="AX73" s="20">
        <v>2649.01</v>
      </c>
      <c r="AY73" s="20">
        <v>114.76999999999998</v>
      </c>
      <c r="AZ73" s="20">
        <v>1838.3500000000017</v>
      </c>
      <c r="BA73" s="17">
        <f t="shared" si="8"/>
        <v>9706.2000000000007</v>
      </c>
      <c r="BB73" s="17">
        <f t="shared" si="9"/>
        <v>485.32000000000005</v>
      </c>
      <c r="BC73" s="17">
        <f t="shared" si="10"/>
        <v>1216.3499999999999</v>
      </c>
      <c r="BD73" s="17">
        <f t="shared" si="11"/>
        <v>11407.870000000003</v>
      </c>
    </row>
    <row r="74" spans="1:56" x14ac:dyDescent="0.25">
      <c r="A74" t="str">
        <f t="shared" si="7"/>
        <v>TCES.BCHIMP</v>
      </c>
      <c r="B74" s="1" t="s">
        <v>106</v>
      </c>
      <c r="C74" s="1" t="s">
        <v>107</v>
      </c>
      <c r="D74" s="1" t="s">
        <v>22</v>
      </c>
      <c r="E74" s="17">
        <v>183.57999999999998</v>
      </c>
      <c r="F74" s="17">
        <v>0</v>
      </c>
      <c r="G74" s="17">
        <v>1178.07</v>
      </c>
      <c r="H74" s="17">
        <v>1116.33</v>
      </c>
      <c r="I74" s="17">
        <v>1413.3200000000004</v>
      </c>
      <c r="J74" s="17">
        <v>1142.0100000000002</v>
      </c>
      <c r="K74" s="17">
        <v>18.11</v>
      </c>
      <c r="L74" s="17">
        <v>0</v>
      </c>
      <c r="M74" s="17">
        <v>0</v>
      </c>
      <c r="N74" s="17">
        <v>2998.7200000000003</v>
      </c>
      <c r="O74" s="17">
        <v>251.25</v>
      </c>
      <c r="P74" s="17">
        <v>1268.9000000000003</v>
      </c>
      <c r="Q74" s="20">
        <v>9.18</v>
      </c>
      <c r="R74" s="20">
        <v>0</v>
      </c>
      <c r="S74" s="20">
        <v>58.9</v>
      </c>
      <c r="T74" s="20">
        <v>55.82</v>
      </c>
      <c r="U74" s="20">
        <v>70.67</v>
      </c>
      <c r="V74" s="20">
        <v>57.1</v>
      </c>
      <c r="W74" s="20">
        <v>0.91</v>
      </c>
      <c r="X74" s="20">
        <v>0</v>
      </c>
      <c r="Y74" s="20">
        <v>0</v>
      </c>
      <c r="Z74" s="20">
        <v>149.94</v>
      </c>
      <c r="AA74" s="20">
        <v>12.56</v>
      </c>
      <c r="AB74" s="20">
        <v>63.45</v>
      </c>
      <c r="AC74" s="17">
        <v>24.82</v>
      </c>
      <c r="AD74" s="17">
        <v>0</v>
      </c>
      <c r="AE74" s="17">
        <v>154.9</v>
      </c>
      <c r="AF74" s="17">
        <v>144.65</v>
      </c>
      <c r="AG74" s="17">
        <v>180.53</v>
      </c>
      <c r="AH74" s="17">
        <v>143.69999999999999</v>
      </c>
      <c r="AI74" s="17">
        <v>2.25</v>
      </c>
      <c r="AJ74" s="17">
        <v>0</v>
      </c>
      <c r="AK74" s="17">
        <v>0</v>
      </c>
      <c r="AL74" s="17">
        <v>354.84</v>
      </c>
      <c r="AM74" s="17">
        <v>29.25</v>
      </c>
      <c r="AN74" s="17">
        <v>145.38999999999999</v>
      </c>
      <c r="AO74" s="20">
        <v>217.57999999999998</v>
      </c>
      <c r="AP74" s="20">
        <v>0</v>
      </c>
      <c r="AQ74" s="20">
        <v>1391.8700000000001</v>
      </c>
      <c r="AR74" s="20">
        <v>1316.8</v>
      </c>
      <c r="AS74" s="20">
        <v>1664.5200000000004</v>
      </c>
      <c r="AT74" s="20">
        <v>1342.8100000000002</v>
      </c>
      <c r="AU74" s="20">
        <v>21.27</v>
      </c>
      <c r="AV74" s="20">
        <v>0</v>
      </c>
      <c r="AW74" s="20">
        <v>0</v>
      </c>
      <c r="AX74" s="20">
        <v>3503.5000000000005</v>
      </c>
      <c r="AY74" s="20">
        <v>293.06</v>
      </c>
      <c r="AZ74" s="20">
        <v>1477.7400000000002</v>
      </c>
      <c r="BA74" s="17">
        <f t="shared" si="8"/>
        <v>9570.2899999999991</v>
      </c>
      <c r="BB74" s="17">
        <f t="shared" si="9"/>
        <v>478.53</v>
      </c>
      <c r="BC74" s="17">
        <f t="shared" si="10"/>
        <v>1180.33</v>
      </c>
      <c r="BD74" s="17">
        <f t="shared" si="11"/>
        <v>11229.150000000001</v>
      </c>
    </row>
    <row r="75" spans="1:56" x14ac:dyDescent="0.25">
      <c r="A75" t="str">
        <f t="shared" si="7"/>
        <v>TCES.120SIMP</v>
      </c>
      <c r="B75" s="1" t="s">
        <v>106</v>
      </c>
      <c r="C75" s="1" t="s">
        <v>108</v>
      </c>
      <c r="D75" s="1" t="s">
        <v>76</v>
      </c>
      <c r="E75" s="17">
        <v>0</v>
      </c>
      <c r="F75" s="17">
        <v>0</v>
      </c>
      <c r="G75" s="17">
        <v>0</v>
      </c>
      <c r="H75" s="17">
        <v>0</v>
      </c>
      <c r="I75" s="17">
        <v>0</v>
      </c>
      <c r="J75" s="17">
        <v>60.079999999999984</v>
      </c>
      <c r="K75" s="17">
        <v>0</v>
      </c>
      <c r="L75" s="17">
        <v>0</v>
      </c>
      <c r="M75" s="17">
        <v>0</v>
      </c>
      <c r="N75" s="17">
        <v>0</v>
      </c>
      <c r="O75" s="17">
        <v>0</v>
      </c>
      <c r="P75" s="17">
        <v>0</v>
      </c>
      <c r="Q75" s="20">
        <v>0</v>
      </c>
      <c r="R75" s="20">
        <v>0</v>
      </c>
      <c r="S75" s="20">
        <v>0</v>
      </c>
      <c r="T75" s="20">
        <v>0</v>
      </c>
      <c r="U75" s="20">
        <v>0</v>
      </c>
      <c r="V75" s="20">
        <v>3</v>
      </c>
      <c r="W75" s="20">
        <v>0</v>
      </c>
      <c r="X75" s="20">
        <v>0</v>
      </c>
      <c r="Y75" s="20">
        <v>0</v>
      </c>
      <c r="Z75" s="20">
        <v>0</v>
      </c>
      <c r="AA75" s="20">
        <v>0</v>
      </c>
      <c r="AB75" s="20">
        <v>0</v>
      </c>
      <c r="AC75" s="17">
        <v>0</v>
      </c>
      <c r="AD75" s="17">
        <v>0</v>
      </c>
      <c r="AE75" s="17">
        <v>0</v>
      </c>
      <c r="AF75" s="17">
        <v>0</v>
      </c>
      <c r="AG75" s="17">
        <v>0</v>
      </c>
      <c r="AH75" s="17">
        <v>7.56</v>
      </c>
      <c r="AI75" s="17">
        <v>0</v>
      </c>
      <c r="AJ75" s="17">
        <v>0</v>
      </c>
      <c r="AK75" s="17">
        <v>0</v>
      </c>
      <c r="AL75" s="17">
        <v>0</v>
      </c>
      <c r="AM75" s="17">
        <v>0</v>
      </c>
      <c r="AN75" s="17">
        <v>0</v>
      </c>
      <c r="AO75" s="20">
        <v>0</v>
      </c>
      <c r="AP75" s="20">
        <v>0</v>
      </c>
      <c r="AQ75" s="20">
        <v>0</v>
      </c>
      <c r="AR75" s="20">
        <v>0</v>
      </c>
      <c r="AS75" s="20">
        <v>0</v>
      </c>
      <c r="AT75" s="20">
        <v>70.639999999999986</v>
      </c>
      <c r="AU75" s="20">
        <v>0</v>
      </c>
      <c r="AV75" s="20">
        <v>0</v>
      </c>
      <c r="AW75" s="20">
        <v>0</v>
      </c>
      <c r="AX75" s="20">
        <v>0</v>
      </c>
      <c r="AY75" s="20">
        <v>0</v>
      </c>
      <c r="AZ75" s="20">
        <v>0</v>
      </c>
      <c r="BA75" s="17">
        <f t="shared" si="8"/>
        <v>60.079999999999984</v>
      </c>
      <c r="BB75" s="17">
        <f t="shared" si="9"/>
        <v>3</v>
      </c>
      <c r="BC75" s="17">
        <f t="shared" si="10"/>
        <v>7.56</v>
      </c>
      <c r="BD75" s="17">
        <f t="shared" si="11"/>
        <v>70.639999999999986</v>
      </c>
    </row>
    <row r="76" spans="1:56" x14ac:dyDescent="0.25">
      <c r="A76" t="str">
        <f t="shared" si="7"/>
        <v>TCES.BCHEXP</v>
      </c>
      <c r="B76" s="1" t="s">
        <v>106</v>
      </c>
      <c r="C76" s="1" t="s">
        <v>109</v>
      </c>
      <c r="D76" s="1" t="s">
        <v>30</v>
      </c>
      <c r="E76" s="17">
        <v>668.09000000000015</v>
      </c>
      <c r="F76" s="17">
        <v>29.179999999999993</v>
      </c>
      <c r="G76" s="17">
        <v>24.7</v>
      </c>
      <c r="H76" s="17">
        <v>1.21</v>
      </c>
      <c r="I76" s="17">
        <v>9.629999999999999</v>
      </c>
      <c r="J76" s="17">
        <v>13.149999999999999</v>
      </c>
      <c r="K76" s="17">
        <v>183.36999999999989</v>
      </c>
      <c r="L76" s="17">
        <v>102.18999999999994</v>
      </c>
      <c r="M76" s="17">
        <v>40.680000000000007</v>
      </c>
      <c r="N76" s="17">
        <v>10.160000000000004</v>
      </c>
      <c r="O76" s="17">
        <v>0</v>
      </c>
      <c r="P76" s="17">
        <v>562.97999999999979</v>
      </c>
      <c r="Q76" s="20">
        <v>33.4</v>
      </c>
      <c r="R76" s="20">
        <v>1.46</v>
      </c>
      <c r="S76" s="20">
        <v>1.24</v>
      </c>
      <c r="T76" s="20">
        <v>0.06</v>
      </c>
      <c r="U76" s="20">
        <v>0.48</v>
      </c>
      <c r="V76" s="20">
        <v>0.66</v>
      </c>
      <c r="W76" s="20">
        <v>9.17</v>
      </c>
      <c r="X76" s="20">
        <v>5.1100000000000003</v>
      </c>
      <c r="Y76" s="20">
        <v>2.0299999999999998</v>
      </c>
      <c r="Z76" s="20">
        <v>0.51</v>
      </c>
      <c r="AA76" s="20">
        <v>0</v>
      </c>
      <c r="AB76" s="20">
        <v>28.15</v>
      </c>
      <c r="AC76" s="17">
        <v>90.31</v>
      </c>
      <c r="AD76" s="17">
        <v>3.89</v>
      </c>
      <c r="AE76" s="17">
        <v>3.25</v>
      </c>
      <c r="AF76" s="17">
        <v>0.16</v>
      </c>
      <c r="AG76" s="17">
        <v>1.23</v>
      </c>
      <c r="AH76" s="17">
        <v>1.65</v>
      </c>
      <c r="AI76" s="17">
        <v>22.74</v>
      </c>
      <c r="AJ76" s="17">
        <v>12.48</v>
      </c>
      <c r="AK76" s="17">
        <v>4.8899999999999997</v>
      </c>
      <c r="AL76" s="17">
        <v>1.2</v>
      </c>
      <c r="AM76" s="17">
        <v>0</v>
      </c>
      <c r="AN76" s="17">
        <v>64.510000000000005</v>
      </c>
      <c r="AO76" s="20">
        <v>791.80000000000018</v>
      </c>
      <c r="AP76" s="20">
        <v>34.529999999999994</v>
      </c>
      <c r="AQ76" s="20">
        <v>29.189999999999998</v>
      </c>
      <c r="AR76" s="20">
        <v>1.43</v>
      </c>
      <c r="AS76" s="20">
        <v>11.34</v>
      </c>
      <c r="AT76" s="20">
        <v>15.459999999999999</v>
      </c>
      <c r="AU76" s="20">
        <v>215.27999999999989</v>
      </c>
      <c r="AV76" s="20">
        <v>119.77999999999994</v>
      </c>
      <c r="AW76" s="20">
        <v>47.600000000000009</v>
      </c>
      <c r="AX76" s="20">
        <v>11.870000000000003</v>
      </c>
      <c r="AY76" s="20">
        <v>0</v>
      </c>
      <c r="AZ76" s="20">
        <v>655.63999999999976</v>
      </c>
      <c r="BA76" s="17">
        <f t="shared" si="8"/>
        <v>1645.34</v>
      </c>
      <c r="BB76" s="17">
        <f t="shared" si="9"/>
        <v>82.27</v>
      </c>
      <c r="BC76" s="17">
        <f t="shared" si="10"/>
        <v>206.31</v>
      </c>
      <c r="BD76" s="17">
        <f t="shared" si="11"/>
        <v>1933.9199999999996</v>
      </c>
    </row>
    <row r="77" spans="1:56" x14ac:dyDescent="0.25">
      <c r="A77" t="str">
        <f t="shared" si="7"/>
        <v>PWX.FNG1</v>
      </c>
      <c r="B77" s="1" t="s">
        <v>110</v>
      </c>
      <c r="C77" s="1" t="s">
        <v>111</v>
      </c>
      <c r="D77" s="1" t="s">
        <v>111</v>
      </c>
      <c r="E77" s="17">
        <v>-4052.5000000000005</v>
      </c>
      <c r="F77" s="17">
        <v>-30.13</v>
      </c>
      <c r="G77" s="17">
        <v>-638.78000000000009</v>
      </c>
      <c r="H77" s="17">
        <v>-328.36999999999995</v>
      </c>
      <c r="I77" s="17">
        <v>-4754.8499999999995</v>
      </c>
      <c r="J77" s="17">
        <v>-2328.65</v>
      </c>
      <c r="K77" s="17">
        <v>-3014.17</v>
      </c>
      <c r="L77" s="17">
        <v>-2929.67</v>
      </c>
      <c r="M77" s="17">
        <v>0</v>
      </c>
      <c r="N77" s="17">
        <v>0</v>
      </c>
      <c r="O77" s="17">
        <v>-14.79</v>
      </c>
      <c r="P77" s="17">
        <v>0</v>
      </c>
      <c r="Q77" s="20">
        <v>-202.63</v>
      </c>
      <c r="R77" s="20">
        <v>-1.51</v>
      </c>
      <c r="S77" s="20">
        <v>-31.94</v>
      </c>
      <c r="T77" s="20">
        <v>-16.420000000000002</v>
      </c>
      <c r="U77" s="20">
        <v>-237.74</v>
      </c>
      <c r="V77" s="20">
        <v>-116.43</v>
      </c>
      <c r="W77" s="20">
        <v>-150.71</v>
      </c>
      <c r="X77" s="20">
        <v>-146.47999999999999</v>
      </c>
      <c r="Y77" s="20">
        <v>0</v>
      </c>
      <c r="Z77" s="20">
        <v>0</v>
      </c>
      <c r="AA77" s="20">
        <v>-0.74</v>
      </c>
      <c r="AB77" s="20">
        <v>0</v>
      </c>
      <c r="AC77" s="17">
        <v>-547.79999999999995</v>
      </c>
      <c r="AD77" s="17">
        <v>-4.0199999999999996</v>
      </c>
      <c r="AE77" s="17">
        <v>-83.99</v>
      </c>
      <c r="AF77" s="17">
        <v>-42.55</v>
      </c>
      <c r="AG77" s="17">
        <v>-607.37</v>
      </c>
      <c r="AH77" s="17">
        <v>-293.02</v>
      </c>
      <c r="AI77" s="17">
        <v>-373.72</v>
      </c>
      <c r="AJ77" s="17">
        <v>-357.66</v>
      </c>
      <c r="AK77" s="17">
        <v>0</v>
      </c>
      <c r="AL77" s="17">
        <v>0</v>
      </c>
      <c r="AM77" s="17">
        <v>-1.72</v>
      </c>
      <c r="AN77" s="17">
        <v>0</v>
      </c>
      <c r="AO77" s="20">
        <v>-4802.93</v>
      </c>
      <c r="AP77" s="20">
        <v>-35.659999999999997</v>
      </c>
      <c r="AQ77" s="20">
        <v>-754.71000000000015</v>
      </c>
      <c r="AR77" s="20">
        <v>-387.34</v>
      </c>
      <c r="AS77" s="20">
        <v>-5599.9599999999991</v>
      </c>
      <c r="AT77" s="20">
        <v>-2738.1</v>
      </c>
      <c r="AU77" s="20">
        <v>-3538.6000000000004</v>
      </c>
      <c r="AV77" s="20">
        <v>-3433.81</v>
      </c>
      <c r="AW77" s="20">
        <v>0</v>
      </c>
      <c r="AX77" s="20">
        <v>0</v>
      </c>
      <c r="AY77" s="20">
        <v>-17.25</v>
      </c>
      <c r="AZ77" s="20">
        <v>0</v>
      </c>
      <c r="BA77" s="17">
        <f t="shared" si="8"/>
        <v>-18091.910000000003</v>
      </c>
      <c r="BB77" s="17">
        <f t="shared" si="9"/>
        <v>-904.60000000000014</v>
      </c>
      <c r="BC77" s="17">
        <f t="shared" si="10"/>
        <v>-2311.85</v>
      </c>
      <c r="BD77" s="17">
        <f t="shared" si="11"/>
        <v>-21308.36</v>
      </c>
    </row>
    <row r="78" spans="1:56" x14ac:dyDescent="0.25">
      <c r="A78" t="str">
        <f t="shared" si="7"/>
        <v>TAU.GHO</v>
      </c>
      <c r="B78" s="1" t="s">
        <v>33</v>
      </c>
      <c r="C78" s="1" t="s">
        <v>112</v>
      </c>
      <c r="D78" s="1" t="s">
        <v>112</v>
      </c>
      <c r="E78" s="17">
        <v>-3218.9700000000003</v>
      </c>
      <c r="F78" s="17">
        <v>-2287.46</v>
      </c>
      <c r="G78" s="17">
        <v>-2103.6200000000003</v>
      </c>
      <c r="H78" s="17">
        <v>-3492.79</v>
      </c>
      <c r="I78" s="17">
        <v>-5356.45</v>
      </c>
      <c r="J78" s="17">
        <v>-4579.1900000000005</v>
      </c>
      <c r="K78" s="17">
        <v>-7113.19</v>
      </c>
      <c r="L78" s="17">
        <v>-6285.07</v>
      </c>
      <c r="M78" s="17">
        <v>-3830.63</v>
      </c>
      <c r="N78" s="17">
        <v>-5201.21</v>
      </c>
      <c r="O78" s="17">
        <v>-3020.8199999999997</v>
      </c>
      <c r="P78" s="17">
        <v>-3368.45</v>
      </c>
      <c r="Q78" s="20">
        <v>-160.94999999999999</v>
      </c>
      <c r="R78" s="20">
        <v>-114.37</v>
      </c>
      <c r="S78" s="20">
        <v>-105.18</v>
      </c>
      <c r="T78" s="20">
        <v>-174.64</v>
      </c>
      <c r="U78" s="20">
        <v>-267.82</v>
      </c>
      <c r="V78" s="20">
        <v>-228.96</v>
      </c>
      <c r="W78" s="20">
        <v>-355.66</v>
      </c>
      <c r="X78" s="20">
        <v>-314.25</v>
      </c>
      <c r="Y78" s="20">
        <v>-191.53</v>
      </c>
      <c r="Z78" s="20">
        <v>-260.06</v>
      </c>
      <c r="AA78" s="20">
        <v>-151.04</v>
      </c>
      <c r="AB78" s="20">
        <v>-168.42</v>
      </c>
      <c r="AC78" s="17">
        <v>-435.12</v>
      </c>
      <c r="AD78" s="17">
        <v>-304.85000000000002</v>
      </c>
      <c r="AE78" s="17">
        <v>-276.60000000000002</v>
      </c>
      <c r="AF78" s="17">
        <v>-452.6</v>
      </c>
      <c r="AG78" s="17">
        <v>-684.21</v>
      </c>
      <c r="AH78" s="17">
        <v>-576.20000000000005</v>
      </c>
      <c r="AI78" s="17">
        <v>-881.94</v>
      </c>
      <c r="AJ78" s="17">
        <v>-767.28</v>
      </c>
      <c r="AK78" s="17">
        <v>-460.35</v>
      </c>
      <c r="AL78" s="17">
        <v>-615.46</v>
      </c>
      <c r="AM78" s="17">
        <v>-351.7</v>
      </c>
      <c r="AN78" s="17">
        <v>-385.96</v>
      </c>
      <c r="AO78" s="20">
        <v>-3815.04</v>
      </c>
      <c r="AP78" s="20">
        <v>-2706.68</v>
      </c>
      <c r="AQ78" s="20">
        <v>-2485.4</v>
      </c>
      <c r="AR78" s="20">
        <v>-4120.03</v>
      </c>
      <c r="AS78" s="20">
        <v>-6308.48</v>
      </c>
      <c r="AT78" s="20">
        <v>-5384.35</v>
      </c>
      <c r="AU78" s="20">
        <v>-8350.7899999999991</v>
      </c>
      <c r="AV78" s="20">
        <v>-7366.5999999999995</v>
      </c>
      <c r="AW78" s="20">
        <v>-4482.51</v>
      </c>
      <c r="AX78" s="20">
        <v>-6076.7300000000005</v>
      </c>
      <c r="AY78" s="20">
        <v>-3523.5599999999995</v>
      </c>
      <c r="AZ78" s="20">
        <v>-3922.83</v>
      </c>
      <c r="BA78" s="17">
        <f t="shared" si="8"/>
        <v>-49857.85</v>
      </c>
      <c r="BB78" s="17">
        <f t="shared" si="9"/>
        <v>-2492.88</v>
      </c>
      <c r="BC78" s="17">
        <f t="shared" si="10"/>
        <v>-6192.27</v>
      </c>
      <c r="BD78" s="17">
        <f t="shared" si="11"/>
        <v>-58543</v>
      </c>
    </row>
    <row r="79" spans="1:56" x14ac:dyDescent="0.25">
      <c r="A79" t="str">
        <f t="shared" si="7"/>
        <v>CPW.GN1</v>
      </c>
      <c r="B79" s="1" t="s">
        <v>113</v>
      </c>
      <c r="C79" s="1" t="s">
        <v>114</v>
      </c>
      <c r="D79" s="1" t="s">
        <v>114</v>
      </c>
      <c r="E79" s="17">
        <v>30870.250000000033</v>
      </c>
      <c r="F79" s="17">
        <v>21770.690000000017</v>
      </c>
      <c r="G79" s="17">
        <v>20589.87</v>
      </c>
      <c r="H79" s="17">
        <v>4670.4500000000007</v>
      </c>
      <c r="I79" s="17">
        <v>6544.6800000000039</v>
      </c>
      <c r="J79" s="17">
        <v>6231.1400000000103</v>
      </c>
      <c r="K79" s="17">
        <v>530.84999999997672</v>
      </c>
      <c r="L79" s="17">
        <v>515.48999999995794</v>
      </c>
      <c r="M79" s="17">
        <v>492.09999999999127</v>
      </c>
      <c r="N79" s="17">
        <v>19927.140000000007</v>
      </c>
      <c r="O79" s="17">
        <v>12389.20999999999</v>
      </c>
      <c r="P79" s="17">
        <v>19137.360000000019</v>
      </c>
      <c r="Q79" s="20">
        <v>1543.51</v>
      </c>
      <c r="R79" s="20">
        <v>1088.53</v>
      </c>
      <c r="S79" s="20">
        <v>1029.49</v>
      </c>
      <c r="T79" s="20">
        <v>233.52</v>
      </c>
      <c r="U79" s="20">
        <v>327.23</v>
      </c>
      <c r="V79" s="20">
        <v>311.56</v>
      </c>
      <c r="W79" s="20">
        <v>26.54</v>
      </c>
      <c r="X79" s="20">
        <v>25.77</v>
      </c>
      <c r="Y79" s="20">
        <v>24.6</v>
      </c>
      <c r="Z79" s="20">
        <v>996.36</v>
      </c>
      <c r="AA79" s="20">
        <v>619.46</v>
      </c>
      <c r="AB79" s="20">
        <v>956.87</v>
      </c>
      <c r="AC79" s="17">
        <v>4172.88</v>
      </c>
      <c r="AD79" s="17">
        <v>2901.36</v>
      </c>
      <c r="AE79" s="17">
        <v>2707.29</v>
      </c>
      <c r="AF79" s="17">
        <v>605.20000000000005</v>
      </c>
      <c r="AG79" s="17">
        <v>835.99</v>
      </c>
      <c r="AH79" s="17">
        <v>784.07</v>
      </c>
      <c r="AI79" s="17">
        <v>65.819999999999993</v>
      </c>
      <c r="AJ79" s="17">
        <v>62.93</v>
      </c>
      <c r="AK79" s="17">
        <v>59.14</v>
      </c>
      <c r="AL79" s="17">
        <v>2357.9899999999998</v>
      </c>
      <c r="AM79" s="17">
        <v>1442.41</v>
      </c>
      <c r="AN79" s="17">
        <v>2192.77</v>
      </c>
      <c r="AO79" s="20">
        <v>36586.640000000029</v>
      </c>
      <c r="AP79" s="20">
        <v>25760.580000000016</v>
      </c>
      <c r="AQ79" s="20">
        <v>24326.65</v>
      </c>
      <c r="AR79" s="20">
        <v>5509.170000000001</v>
      </c>
      <c r="AS79" s="20">
        <v>7707.9000000000033</v>
      </c>
      <c r="AT79" s="20">
        <v>7326.7700000000104</v>
      </c>
      <c r="AU79" s="20">
        <v>623.20999999997662</v>
      </c>
      <c r="AV79" s="20">
        <v>604.18999999995788</v>
      </c>
      <c r="AW79" s="20">
        <v>575.83999999999128</v>
      </c>
      <c r="AX79" s="20">
        <v>23281.490000000005</v>
      </c>
      <c r="AY79" s="20">
        <v>14451.079999999991</v>
      </c>
      <c r="AZ79" s="20">
        <v>22287.000000000018</v>
      </c>
      <c r="BA79" s="17">
        <f t="shared" si="8"/>
        <v>143669.23000000001</v>
      </c>
      <c r="BB79" s="17">
        <f t="shared" si="9"/>
        <v>7183.4400000000005</v>
      </c>
      <c r="BC79" s="17">
        <f t="shared" si="10"/>
        <v>18187.849999999999</v>
      </c>
      <c r="BD79" s="17">
        <f t="shared" si="11"/>
        <v>169040.52000000002</v>
      </c>
    </row>
    <row r="80" spans="1:56" x14ac:dyDescent="0.25">
      <c r="A80" t="str">
        <f t="shared" si="7"/>
        <v>CPW.GN2</v>
      </c>
      <c r="B80" s="1" t="s">
        <v>113</v>
      </c>
      <c r="C80" s="1" t="s">
        <v>115</v>
      </c>
      <c r="D80" s="1" t="s">
        <v>115</v>
      </c>
      <c r="E80" s="17">
        <v>33058.33</v>
      </c>
      <c r="F80" s="17">
        <v>23709.199999999993</v>
      </c>
      <c r="G80" s="17">
        <v>20745.529999999992</v>
      </c>
      <c r="H80" s="17">
        <v>5987.4300000000349</v>
      </c>
      <c r="I80" s="17">
        <v>2136.7100000000028</v>
      </c>
      <c r="J80" s="17">
        <v>7118.5999999999822</v>
      </c>
      <c r="K80" s="17">
        <v>2123.010000000002</v>
      </c>
      <c r="L80" s="17">
        <v>2070.5099999999984</v>
      </c>
      <c r="M80" s="17">
        <v>2000.2099999999991</v>
      </c>
      <c r="N80" s="17">
        <v>21962.579999999922</v>
      </c>
      <c r="O80" s="17">
        <v>13778.000000000011</v>
      </c>
      <c r="P80" s="17">
        <v>21201.340000000011</v>
      </c>
      <c r="Q80" s="20">
        <v>1652.92</v>
      </c>
      <c r="R80" s="20">
        <v>1185.46</v>
      </c>
      <c r="S80" s="20">
        <v>1037.28</v>
      </c>
      <c r="T80" s="20">
        <v>299.37</v>
      </c>
      <c r="U80" s="20">
        <v>106.84</v>
      </c>
      <c r="V80" s="20">
        <v>355.93</v>
      </c>
      <c r="W80" s="20">
        <v>106.15</v>
      </c>
      <c r="X80" s="20">
        <v>103.53</v>
      </c>
      <c r="Y80" s="20">
        <v>100.01</v>
      </c>
      <c r="Z80" s="20">
        <v>1098.1300000000001</v>
      </c>
      <c r="AA80" s="20">
        <v>688.9</v>
      </c>
      <c r="AB80" s="20">
        <v>1060.07</v>
      </c>
      <c r="AC80" s="17">
        <v>4468.6499999999996</v>
      </c>
      <c r="AD80" s="17">
        <v>3159.7</v>
      </c>
      <c r="AE80" s="17">
        <v>2727.75</v>
      </c>
      <c r="AF80" s="17">
        <v>775.85</v>
      </c>
      <c r="AG80" s="17">
        <v>272.94</v>
      </c>
      <c r="AH80" s="17">
        <v>895.74</v>
      </c>
      <c r="AI80" s="17">
        <v>263.22000000000003</v>
      </c>
      <c r="AJ80" s="17">
        <v>252.77</v>
      </c>
      <c r="AK80" s="17">
        <v>240.37</v>
      </c>
      <c r="AL80" s="17">
        <v>2598.84</v>
      </c>
      <c r="AM80" s="17">
        <v>1604.1</v>
      </c>
      <c r="AN80" s="17">
        <v>2429.2600000000002</v>
      </c>
      <c r="AO80" s="20">
        <v>39179.9</v>
      </c>
      <c r="AP80" s="20">
        <v>28054.359999999993</v>
      </c>
      <c r="AQ80" s="20">
        <v>24510.55999999999</v>
      </c>
      <c r="AR80" s="20">
        <v>7062.6500000000351</v>
      </c>
      <c r="AS80" s="20">
        <v>2516.490000000003</v>
      </c>
      <c r="AT80" s="20">
        <v>8370.2699999999822</v>
      </c>
      <c r="AU80" s="20">
        <v>2492.3800000000019</v>
      </c>
      <c r="AV80" s="20">
        <v>2426.8099999999986</v>
      </c>
      <c r="AW80" s="20">
        <v>2340.5899999999992</v>
      </c>
      <c r="AX80" s="20">
        <v>25659.549999999923</v>
      </c>
      <c r="AY80" s="20">
        <v>16071.000000000011</v>
      </c>
      <c r="AZ80" s="20">
        <v>24690.670000000013</v>
      </c>
      <c r="BA80" s="17">
        <f t="shared" si="8"/>
        <v>155891.44999999995</v>
      </c>
      <c r="BB80" s="17">
        <f t="shared" si="9"/>
        <v>7794.5899999999992</v>
      </c>
      <c r="BC80" s="17">
        <f t="shared" si="10"/>
        <v>19689.190000000002</v>
      </c>
      <c r="BD80" s="17">
        <f t="shared" si="11"/>
        <v>183375.22999999995</v>
      </c>
    </row>
    <row r="81" spans="1:56" x14ac:dyDescent="0.25">
      <c r="A81" t="str">
        <f t="shared" si="7"/>
        <v>EPDG.GN3</v>
      </c>
      <c r="B81" s="1" t="s">
        <v>116</v>
      </c>
      <c r="C81" s="1" t="s">
        <v>117</v>
      </c>
      <c r="D81" s="1" t="s">
        <v>117</v>
      </c>
      <c r="E81" s="17">
        <v>35201.740000000034</v>
      </c>
      <c r="F81" s="17">
        <v>26967.890000000025</v>
      </c>
      <c r="G81" s="17">
        <v>23785.459999999977</v>
      </c>
      <c r="H81" s="17">
        <v>7606.8999999999942</v>
      </c>
      <c r="I81" s="17">
        <v>9059.5099999999693</v>
      </c>
      <c r="J81" s="17">
        <v>8579.3600000000151</v>
      </c>
      <c r="K81" s="17">
        <v>2447.8599999999569</v>
      </c>
      <c r="L81" s="17">
        <v>2391.9399999999441</v>
      </c>
      <c r="M81" s="17">
        <v>2305.0999999999876</v>
      </c>
      <c r="N81" s="17">
        <v>4808.7099999999964</v>
      </c>
      <c r="O81" s="17">
        <v>13157.529999999984</v>
      </c>
      <c r="P81" s="17">
        <v>24618.110000000008</v>
      </c>
      <c r="Q81" s="20">
        <v>1760.09</v>
      </c>
      <c r="R81" s="20">
        <v>1348.39</v>
      </c>
      <c r="S81" s="20">
        <v>1189.27</v>
      </c>
      <c r="T81" s="20">
        <v>380.35</v>
      </c>
      <c r="U81" s="20">
        <v>452.98</v>
      </c>
      <c r="V81" s="20">
        <v>428.97</v>
      </c>
      <c r="W81" s="20">
        <v>122.39</v>
      </c>
      <c r="X81" s="20">
        <v>119.6</v>
      </c>
      <c r="Y81" s="20">
        <v>115.25</v>
      </c>
      <c r="Z81" s="20">
        <v>240.44</v>
      </c>
      <c r="AA81" s="20">
        <v>657.88</v>
      </c>
      <c r="AB81" s="20">
        <v>1230.9100000000001</v>
      </c>
      <c r="AC81" s="17">
        <v>4758.3900000000003</v>
      </c>
      <c r="AD81" s="17">
        <v>3593.99</v>
      </c>
      <c r="AE81" s="17">
        <v>3127.46</v>
      </c>
      <c r="AF81" s="17">
        <v>985.71</v>
      </c>
      <c r="AG81" s="17">
        <v>1157.23</v>
      </c>
      <c r="AH81" s="17">
        <v>1079.55</v>
      </c>
      <c r="AI81" s="17">
        <v>303.5</v>
      </c>
      <c r="AJ81" s="17">
        <v>292.01</v>
      </c>
      <c r="AK81" s="17">
        <v>277.01</v>
      </c>
      <c r="AL81" s="17">
        <v>569.02</v>
      </c>
      <c r="AM81" s="17">
        <v>1531.86</v>
      </c>
      <c r="AN81" s="17">
        <v>2820.76</v>
      </c>
      <c r="AO81" s="20">
        <v>41720.22000000003</v>
      </c>
      <c r="AP81" s="20">
        <v>31910.270000000026</v>
      </c>
      <c r="AQ81" s="20">
        <v>28102.189999999977</v>
      </c>
      <c r="AR81" s="20">
        <v>8972.9599999999955</v>
      </c>
      <c r="AS81" s="20">
        <v>10669.719999999968</v>
      </c>
      <c r="AT81" s="20">
        <v>10087.880000000014</v>
      </c>
      <c r="AU81" s="20">
        <v>2873.7499999999568</v>
      </c>
      <c r="AV81" s="20">
        <v>2803.5499999999438</v>
      </c>
      <c r="AW81" s="20">
        <v>2697.3599999999878</v>
      </c>
      <c r="AX81" s="20">
        <v>5618.1699999999964</v>
      </c>
      <c r="AY81" s="20">
        <v>15347.269999999984</v>
      </c>
      <c r="AZ81" s="20">
        <v>28669.780000000006</v>
      </c>
      <c r="BA81" s="17">
        <f t="shared" si="8"/>
        <v>160930.1099999999</v>
      </c>
      <c r="BB81" s="17">
        <f t="shared" si="9"/>
        <v>8046.52</v>
      </c>
      <c r="BC81" s="17">
        <f t="shared" si="10"/>
        <v>20496.489999999998</v>
      </c>
      <c r="BD81" s="17">
        <f t="shared" si="11"/>
        <v>189473.11999999985</v>
      </c>
    </row>
    <row r="82" spans="1:56" x14ac:dyDescent="0.25">
      <c r="A82" t="str">
        <f t="shared" si="7"/>
        <v>CFPL.GPEC</v>
      </c>
      <c r="B82" s="1" t="s">
        <v>118</v>
      </c>
      <c r="C82" s="1" t="s">
        <v>119</v>
      </c>
      <c r="D82" s="1" t="s">
        <v>119</v>
      </c>
      <c r="E82" s="17">
        <v>-10069.139999999998</v>
      </c>
      <c r="F82" s="17">
        <v>-2989.44</v>
      </c>
      <c r="G82" s="17">
        <v>-5193.2700000000013</v>
      </c>
      <c r="H82" s="17">
        <v>-4712.2299999999996</v>
      </c>
      <c r="I82" s="17">
        <v>-6953.7100000000009</v>
      </c>
      <c r="J82" s="17">
        <v>-6360.79</v>
      </c>
      <c r="K82" s="17">
        <v>-7314.5899999999992</v>
      </c>
      <c r="L82" s="17">
        <v>-6668.2000000000007</v>
      </c>
      <c r="M82" s="17">
        <v>-6078.34</v>
      </c>
      <c r="N82" s="17">
        <v>-7444.3099999999995</v>
      </c>
      <c r="O82" s="17">
        <v>-6466.4400000000005</v>
      </c>
      <c r="P82" s="17">
        <v>-11030.339999999998</v>
      </c>
      <c r="Q82" s="20">
        <v>-503.46</v>
      </c>
      <c r="R82" s="20">
        <v>-149.47</v>
      </c>
      <c r="S82" s="20">
        <v>-259.66000000000003</v>
      </c>
      <c r="T82" s="20">
        <v>-235.61</v>
      </c>
      <c r="U82" s="20">
        <v>-347.69</v>
      </c>
      <c r="V82" s="20">
        <v>-318.04000000000002</v>
      </c>
      <c r="W82" s="20">
        <v>-365.73</v>
      </c>
      <c r="X82" s="20">
        <v>-333.41</v>
      </c>
      <c r="Y82" s="20">
        <v>-303.92</v>
      </c>
      <c r="Z82" s="20">
        <v>-372.22</v>
      </c>
      <c r="AA82" s="20">
        <v>-323.32</v>
      </c>
      <c r="AB82" s="20">
        <v>-551.52</v>
      </c>
      <c r="AC82" s="17">
        <v>-1361.09</v>
      </c>
      <c r="AD82" s="17">
        <v>-398.4</v>
      </c>
      <c r="AE82" s="17">
        <v>-682.84</v>
      </c>
      <c r="AF82" s="17">
        <v>-610.61</v>
      </c>
      <c r="AG82" s="17">
        <v>-888.24</v>
      </c>
      <c r="AH82" s="17">
        <v>-800.38</v>
      </c>
      <c r="AI82" s="17">
        <v>-906.91</v>
      </c>
      <c r="AJ82" s="17">
        <v>-814.06</v>
      </c>
      <c r="AK82" s="17">
        <v>-730.46</v>
      </c>
      <c r="AL82" s="17">
        <v>-880.89</v>
      </c>
      <c r="AM82" s="17">
        <v>-752.85</v>
      </c>
      <c r="AN82" s="17">
        <v>-1263.8599999999999</v>
      </c>
      <c r="AO82" s="20">
        <v>-11933.689999999997</v>
      </c>
      <c r="AP82" s="20">
        <v>-3537.31</v>
      </c>
      <c r="AQ82" s="20">
        <v>-6135.7700000000013</v>
      </c>
      <c r="AR82" s="20">
        <v>-5558.4499999999989</v>
      </c>
      <c r="AS82" s="20">
        <v>-8189.64</v>
      </c>
      <c r="AT82" s="20">
        <v>-7479.21</v>
      </c>
      <c r="AU82" s="20">
        <v>-8587.23</v>
      </c>
      <c r="AV82" s="20">
        <v>-7815.67</v>
      </c>
      <c r="AW82" s="20">
        <v>-7112.72</v>
      </c>
      <c r="AX82" s="20">
        <v>-8697.42</v>
      </c>
      <c r="AY82" s="20">
        <v>-7542.6100000000006</v>
      </c>
      <c r="AZ82" s="20">
        <v>-12845.72</v>
      </c>
      <c r="BA82" s="17">
        <f t="shared" si="8"/>
        <v>-81280.799999999988</v>
      </c>
      <c r="BB82" s="17">
        <f t="shared" si="9"/>
        <v>-4064.05</v>
      </c>
      <c r="BC82" s="17">
        <f t="shared" si="10"/>
        <v>-10090.590000000002</v>
      </c>
      <c r="BD82" s="17">
        <f t="shared" si="11"/>
        <v>-95435.439999999988</v>
      </c>
    </row>
    <row r="83" spans="1:56" x14ac:dyDescent="0.25">
      <c r="A83" t="str">
        <f t="shared" si="7"/>
        <v>TAC3.GWW1</v>
      </c>
      <c r="B83" s="1" t="s">
        <v>120</v>
      </c>
      <c r="C83" s="1" t="s">
        <v>121</v>
      </c>
      <c r="D83" s="1" t="s">
        <v>121</v>
      </c>
      <c r="E83" s="17">
        <v>5265.0799999999981</v>
      </c>
      <c r="F83" s="17">
        <v>6621.07</v>
      </c>
      <c r="G83" s="17">
        <v>4490.0600000000004</v>
      </c>
      <c r="H83" s="17">
        <v>1813.910000000001</v>
      </c>
      <c r="I83" s="17">
        <v>1638.6199999999997</v>
      </c>
      <c r="J83" s="17">
        <v>2561.2399999999998</v>
      </c>
      <c r="K83" s="17">
        <v>1673.2699999999991</v>
      </c>
      <c r="L83" s="17">
        <v>1298.3200000000006</v>
      </c>
      <c r="M83" s="17">
        <v>2718.25</v>
      </c>
      <c r="N83" s="17">
        <v>3538.889999999999</v>
      </c>
      <c r="O83" s="17">
        <v>3313.9500000000016</v>
      </c>
      <c r="P83" s="17">
        <v>3915.5600000000022</v>
      </c>
      <c r="Q83" s="20">
        <v>263.25</v>
      </c>
      <c r="R83" s="20">
        <v>331.05</v>
      </c>
      <c r="S83" s="20">
        <v>224.5</v>
      </c>
      <c r="T83" s="20">
        <v>90.7</v>
      </c>
      <c r="U83" s="20">
        <v>81.93</v>
      </c>
      <c r="V83" s="20">
        <v>128.06</v>
      </c>
      <c r="W83" s="20">
        <v>83.66</v>
      </c>
      <c r="X83" s="20">
        <v>64.92</v>
      </c>
      <c r="Y83" s="20">
        <v>135.91</v>
      </c>
      <c r="Z83" s="20">
        <v>176.94</v>
      </c>
      <c r="AA83" s="20">
        <v>165.7</v>
      </c>
      <c r="AB83" s="20">
        <v>195.78</v>
      </c>
      <c r="AC83" s="17">
        <v>711.71</v>
      </c>
      <c r="AD83" s="17">
        <v>882.38</v>
      </c>
      <c r="AE83" s="17">
        <v>590.38</v>
      </c>
      <c r="AF83" s="17">
        <v>235.05</v>
      </c>
      <c r="AG83" s="17">
        <v>209.31</v>
      </c>
      <c r="AH83" s="17">
        <v>322.27999999999997</v>
      </c>
      <c r="AI83" s="17">
        <v>207.46</v>
      </c>
      <c r="AJ83" s="17">
        <v>158.5</v>
      </c>
      <c r="AK83" s="17">
        <v>326.67</v>
      </c>
      <c r="AL83" s="17">
        <v>418.76</v>
      </c>
      <c r="AM83" s="17">
        <v>385.83</v>
      </c>
      <c r="AN83" s="17">
        <v>448.65</v>
      </c>
      <c r="AO83" s="20">
        <v>6240.0399999999981</v>
      </c>
      <c r="AP83" s="20">
        <v>7834.5</v>
      </c>
      <c r="AQ83" s="20">
        <v>5304.9400000000005</v>
      </c>
      <c r="AR83" s="20">
        <v>2139.6600000000012</v>
      </c>
      <c r="AS83" s="20">
        <v>1929.8599999999997</v>
      </c>
      <c r="AT83" s="20">
        <v>3011.58</v>
      </c>
      <c r="AU83" s="20">
        <v>1964.3899999999992</v>
      </c>
      <c r="AV83" s="20">
        <v>1521.7400000000007</v>
      </c>
      <c r="AW83" s="20">
        <v>3180.83</v>
      </c>
      <c r="AX83" s="20">
        <v>4134.5899999999992</v>
      </c>
      <c r="AY83" s="20">
        <v>3865.4800000000014</v>
      </c>
      <c r="AZ83" s="20">
        <v>4559.9900000000016</v>
      </c>
      <c r="BA83" s="17">
        <f t="shared" si="8"/>
        <v>38848.22</v>
      </c>
      <c r="BB83" s="17">
        <f t="shared" si="9"/>
        <v>1942.4000000000003</v>
      </c>
      <c r="BC83" s="17">
        <f t="shared" si="10"/>
        <v>4896.9800000000005</v>
      </c>
      <c r="BD83" s="17">
        <f t="shared" si="11"/>
        <v>45687.599999999991</v>
      </c>
    </row>
    <row r="84" spans="1:56" x14ac:dyDescent="0.25">
      <c r="A84" t="str">
        <f t="shared" si="7"/>
        <v>HWP.HAL1</v>
      </c>
      <c r="B84" s="1" t="s">
        <v>122</v>
      </c>
      <c r="C84" s="1" t="s">
        <v>123</v>
      </c>
      <c r="D84" s="1" t="s">
        <v>123</v>
      </c>
      <c r="E84" s="17">
        <v>-4915.3400000000029</v>
      </c>
      <c r="F84" s="17">
        <v>-4848.840000000002</v>
      </c>
      <c r="G84" s="17">
        <v>-3707.5200000000018</v>
      </c>
      <c r="H84" s="17">
        <v>-6482.9699999999993</v>
      </c>
      <c r="I84" s="17">
        <v>-6272.09</v>
      </c>
      <c r="J84" s="17">
        <v>-4658.7999999999993</v>
      </c>
      <c r="K84" s="17">
        <v>-3688.5099999999998</v>
      </c>
      <c r="L84" s="17">
        <v>-6172.9999999999982</v>
      </c>
      <c r="M84" s="17">
        <v>-6384.16</v>
      </c>
      <c r="N84" s="17">
        <v>-5390.2799999999988</v>
      </c>
      <c r="O84" s="17">
        <v>-5201.0499999999984</v>
      </c>
      <c r="P84" s="17">
        <v>-10978.289999999997</v>
      </c>
      <c r="Q84" s="20">
        <v>-245.77</v>
      </c>
      <c r="R84" s="20">
        <v>-242.44</v>
      </c>
      <c r="S84" s="20">
        <v>-185.38</v>
      </c>
      <c r="T84" s="20">
        <v>-324.14999999999998</v>
      </c>
      <c r="U84" s="20">
        <v>-313.60000000000002</v>
      </c>
      <c r="V84" s="20">
        <v>-232.94</v>
      </c>
      <c r="W84" s="20">
        <v>-184.43</v>
      </c>
      <c r="X84" s="20">
        <v>-308.64999999999998</v>
      </c>
      <c r="Y84" s="20">
        <v>-319.20999999999998</v>
      </c>
      <c r="Z84" s="20">
        <v>-269.51</v>
      </c>
      <c r="AA84" s="20">
        <v>-260.05</v>
      </c>
      <c r="AB84" s="20">
        <v>-548.91</v>
      </c>
      <c r="AC84" s="17">
        <v>-664.43</v>
      </c>
      <c r="AD84" s="17">
        <v>-646.20000000000005</v>
      </c>
      <c r="AE84" s="17">
        <v>-487.49</v>
      </c>
      <c r="AF84" s="17">
        <v>-840.07</v>
      </c>
      <c r="AG84" s="17">
        <v>-801.17</v>
      </c>
      <c r="AH84" s="17">
        <v>-586.22</v>
      </c>
      <c r="AI84" s="17">
        <v>-457.32</v>
      </c>
      <c r="AJ84" s="17">
        <v>-753.6</v>
      </c>
      <c r="AK84" s="17">
        <v>-767.22</v>
      </c>
      <c r="AL84" s="17">
        <v>-637.83000000000004</v>
      </c>
      <c r="AM84" s="17">
        <v>-605.53</v>
      </c>
      <c r="AN84" s="17">
        <v>-1257.9000000000001</v>
      </c>
      <c r="AO84" s="20">
        <v>-5825.5400000000036</v>
      </c>
      <c r="AP84" s="20">
        <v>-5737.4800000000014</v>
      </c>
      <c r="AQ84" s="20">
        <v>-4380.3900000000021</v>
      </c>
      <c r="AR84" s="20">
        <v>-7647.1899999999987</v>
      </c>
      <c r="AS84" s="20">
        <v>-7386.8600000000006</v>
      </c>
      <c r="AT84" s="20">
        <v>-5477.9599999999991</v>
      </c>
      <c r="AU84" s="20">
        <v>-4330.2599999999993</v>
      </c>
      <c r="AV84" s="20">
        <v>-7235.2499999999982</v>
      </c>
      <c r="AW84" s="20">
        <v>-7470.59</v>
      </c>
      <c r="AX84" s="20">
        <v>-6297.619999999999</v>
      </c>
      <c r="AY84" s="20">
        <v>-6066.6299999999983</v>
      </c>
      <c r="AZ84" s="20">
        <v>-12785.099999999997</v>
      </c>
      <c r="BA84" s="17">
        <f t="shared" si="8"/>
        <v>-68700.850000000006</v>
      </c>
      <c r="BB84" s="17">
        <f t="shared" si="9"/>
        <v>-3435.04</v>
      </c>
      <c r="BC84" s="17">
        <f t="shared" si="10"/>
        <v>-8504.98</v>
      </c>
      <c r="BD84" s="17">
        <f t="shared" si="11"/>
        <v>-80640.87</v>
      </c>
    </row>
    <row r="85" spans="1:56" x14ac:dyDescent="0.25">
      <c r="A85" t="str">
        <f t="shared" si="7"/>
        <v>MPLP.HRM</v>
      </c>
      <c r="B85" s="1" t="s">
        <v>124</v>
      </c>
      <c r="C85" s="1" t="s">
        <v>125</v>
      </c>
      <c r="D85" s="1" t="s">
        <v>125</v>
      </c>
      <c r="E85" s="17">
        <v>-116023.53000000001</v>
      </c>
      <c r="F85" s="17">
        <v>-67428.44</v>
      </c>
      <c r="G85" s="17">
        <v>0</v>
      </c>
      <c r="H85" s="17">
        <v>-225.01000000000002</v>
      </c>
      <c r="I85" s="17">
        <v>-15744.630000000001</v>
      </c>
      <c r="J85" s="17">
        <v>-1516.6200000000001</v>
      </c>
      <c r="K85" s="17">
        <v>-34566.6</v>
      </c>
      <c r="L85" s="17">
        <v>-51533.810000000005</v>
      </c>
      <c r="M85" s="17">
        <v>-76027.55</v>
      </c>
      <c r="N85" s="17">
        <v>-102422.09</v>
      </c>
      <c r="O85" s="17">
        <v>-72085.790000000008</v>
      </c>
      <c r="P85" s="17">
        <v>-110928.51000000001</v>
      </c>
      <c r="Q85" s="20">
        <v>-5801.18</v>
      </c>
      <c r="R85" s="20">
        <v>-3371.42</v>
      </c>
      <c r="S85" s="20">
        <v>0</v>
      </c>
      <c r="T85" s="20">
        <v>-11.25</v>
      </c>
      <c r="U85" s="20">
        <v>-787.23</v>
      </c>
      <c r="V85" s="20">
        <v>-75.83</v>
      </c>
      <c r="W85" s="20">
        <v>-1728.33</v>
      </c>
      <c r="X85" s="20">
        <v>-2576.69</v>
      </c>
      <c r="Y85" s="20">
        <v>-3801.38</v>
      </c>
      <c r="Z85" s="20">
        <v>-5121.1000000000004</v>
      </c>
      <c r="AA85" s="20">
        <v>-3604.29</v>
      </c>
      <c r="AB85" s="20">
        <v>-5546.43</v>
      </c>
      <c r="AC85" s="17">
        <v>-15683.46</v>
      </c>
      <c r="AD85" s="17">
        <v>-8986.1299999999992</v>
      </c>
      <c r="AE85" s="17">
        <v>0</v>
      </c>
      <c r="AF85" s="17">
        <v>-29.16</v>
      </c>
      <c r="AG85" s="17">
        <v>-2011.16</v>
      </c>
      <c r="AH85" s="17">
        <v>-190.84</v>
      </c>
      <c r="AI85" s="17">
        <v>-4285.78</v>
      </c>
      <c r="AJ85" s="17">
        <v>-6291.28</v>
      </c>
      <c r="AK85" s="17">
        <v>-9136.6</v>
      </c>
      <c r="AL85" s="17">
        <v>-12119.66</v>
      </c>
      <c r="AM85" s="17">
        <v>-8392.58</v>
      </c>
      <c r="AN85" s="17">
        <v>-12710.25</v>
      </c>
      <c r="AO85" s="20">
        <v>-137508.17000000001</v>
      </c>
      <c r="AP85" s="20">
        <v>-79785.990000000005</v>
      </c>
      <c r="AQ85" s="20">
        <v>0</v>
      </c>
      <c r="AR85" s="20">
        <v>-265.42</v>
      </c>
      <c r="AS85" s="20">
        <v>-18543.02</v>
      </c>
      <c r="AT85" s="20">
        <v>-1783.29</v>
      </c>
      <c r="AU85" s="20">
        <v>-40580.71</v>
      </c>
      <c r="AV85" s="20">
        <v>-60401.780000000006</v>
      </c>
      <c r="AW85" s="20">
        <v>-88965.530000000013</v>
      </c>
      <c r="AX85" s="20">
        <v>-119662.85</v>
      </c>
      <c r="AY85" s="20">
        <v>-84082.66</v>
      </c>
      <c r="AZ85" s="20">
        <v>-129185.19</v>
      </c>
      <c r="BA85" s="17">
        <f t="shared" si="8"/>
        <v>-648502.58000000007</v>
      </c>
      <c r="BB85" s="17">
        <f t="shared" si="9"/>
        <v>-32425.130000000005</v>
      </c>
      <c r="BC85" s="17">
        <f t="shared" si="10"/>
        <v>-79836.899999999994</v>
      </c>
      <c r="BD85" s="17">
        <f t="shared" si="11"/>
        <v>-760764.6100000001</v>
      </c>
    </row>
    <row r="86" spans="1:56" x14ac:dyDescent="0.25">
      <c r="A86" t="str">
        <f t="shared" si="7"/>
        <v>TAU.HSH</v>
      </c>
      <c r="B86" s="1" t="s">
        <v>33</v>
      </c>
      <c r="C86" s="1" t="s">
        <v>126</v>
      </c>
      <c r="D86" s="1" t="s">
        <v>126</v>
      </c>
      <c r="E86" s="17">
        <v>-1795.4500000000003</v>
      </c>
      <c r="F86" s="17">
        <v>-1065.56</v>
      </c>
      <c r="G86" s="17">
        <v>-1280.19</v>
      </c>
      <c r="H86" s="17">
        <v>-1613.5100000000002</v>
      </c>
      <c r="I86" s="17">
        <v>-3078.37</v>
      </c>
      <c r="J86" s="17">
        <v>-2954.46</v>
      </c>
      <c r="K86" s="17">
        <v>-3735.63</v>
      </c>
      <c r="L86" s="17">
        <v>-3410.52</v>
      </c>
      <c r="M86" s="17">
        <v>-2156.8200000000002</v>
      </c>
      <c r="N86" s="17">
        <v>-2097.11</v>
      </c>
      <c r="O86" s="17">
        <v>-1606.27</v>
      </c>
      <c r="P86" s="17">
        <v>-2069.52</v>
      </c>
      <c r="Q86" s="20">
        <v>-89.77</v>
      </c>
      <c r="R86" s="20">
        <v>-53.28</v>
      </c>
      <c r="S86" s="20">
        <v>-64.010000000000005</v>
      </c>
      <c r="T86" s="20">
        <v>-80.680000000000007</v>
      </c>
      <c r="U86" s="20">
        <v>-153.91999999999999</v>
      </c>
      <c r="V86" s="20">
        <v>-147.72</v>
      </c>
      <c r="W86" s="20">
        <v>-186.78</v>
      </c>
      <c r="X86" s="20">
        <v>-170.53</v>
      </c>
      <c r="Y86" s="20">
        <v>-107.84</v>
      </c>
      <c r="Z86" s="20">
        <v>-104.86</v>
      </c>
      <c r="AA86" s="20">
        <v>-80.31</v>
      </c>
      <c r="AB86" s="20">
        <v>-103.48</v>
      </c>
      <c r="AC86" s="17">
        <v>-242.7</v>
      </c>
      <c r="AD86" s="17">
        <v>-142.01</v>
      </c>
      <c r="AE86" s="17">
        <v>-168.33</v>
      </c>
      <c r="AF86" s="17">
        <v>-209.08</v>
      </c>
      <c r="AG86" s="17">
        <v>-393.22</v>
      </c>
      <c r="AH86" s="17">
        <v>-371.76</v>
      </c>
      <c r="AI86" s="17">
        <v>-463.17</v>
      </c>
      <c r="AJ86" s="17">
        <v>-416.36</v>
      </c>
      <c r="AK86" s="17">
        <v>-259.2</v>
      </c>
      <c r="AL86" s="17">
        <v>-248.15</v>
      </c>
      <c r="AM86" s="17">
        <v>-187.01</v>
      </c>
      <c r="AN86" s="17">
        <v>-237.13</v>
      </c>
      <c r="AO86" s="20">
        <v>-2127.92</v>
      </c>
      <c r="AP86" s="20">
        <v>-1260.8499999999999</v>
      </c>
      <c r="AQ86" s="20">
        <v>-1512.53</v>
      </c>
      <c r="AR86" s="20">
        <v>-1903.2700000000002</v>
      </c>
      <c r="AS86" s="20">
        <v>-3625.51</v>
      </c>
      <c r="AT86" s="20">
        <v>-3473.9399999999996</v>
      </c>
      <c r="AU86" s="20">
        <v>-4385.58</v>
      </c>
      <c r="AV86" s="20">
        <v>-3997.4100000000003</v>
      </c>
      <c r="AW86" s="20">
        <v>-2523.86</v>
      </c>
      <c r="AX86" s="20">
        <v>-2450.1200000000003</v>
      </c>
      <c r="AY86" s="20">
        <v>-1873.59</v>
      </c>
      <c r="AZ86" s="20">
        <v>-2410.13</v>
      </c>
      <c r="BA86" s="17">
        <f t="shared" si="8"/>
        <v>-26863.410000000003</v>
      </c>
      <c r="BB86" s="17">
        <f t="shared" si="9"/>
        <v>-1343.1799999999998</v>
      </c>
      <c r="BC86" s="17">
        <f t="shared" si="10"/>
        <v>-3338.12</v>
      </c>
      <c r="BD86" s="17">
        <f t="shared" si="11"/>
        <v>-31544.71</v>
      </c>
    </row>
    <row r="87" spans="1:56" x14ac:dyDescent="0.25">
      <c r="A87" t="str">
        <f t="shared" si="7"/>
        <v>VQW.IEW1</v>
      </c>
      <c r="B87" s="1" t="s">
        <v>31</v>
      </c>
      <c r="C87" s="1" t="s">
        <v>127</v>
      </c>
      <c r="D87" s="1" t="s">
        <v>127</v>
      </c>
      <c r="E87" s="17">
        <v>6775.7999999999984</v>
      </c>
      <c r="F87" s="17">
        <v>7739.880000000001</v>
      </c>
      <c r="G87" s="17">
        <v>5676.32</v>
      </c>
      <c r="H87" s="17">
        <v>2089.8000000000006</v>
      </c>
      <c r="I87" s="17">
        <v>1929.2899999999995</v>
      </c>
      <c r="J87" s="17">
        <v>3602.6299999999992</v>
      </c>
      <c r="K87" s="17">
        <v>2516.12</v>
      </c>
      <c r="L87" s="17">
        <v>1420.7199999999996</v>
      </c>
      <c r="M87" s="17">
        <v>3786.2800000000016</v>
      </c>
      <c r="N87" s="17">
        <v>5762.4299999999967</v>
      </c>
      <c r="O87" s="17">
        <v>6297.0399999999991</v>
      </c>
      <c r="P87" s="17">
        <v>5012.2</v>
      </c>
      <c r="Q87" s="20">
        <v>338.79</v>
      </c>
      <c r="R87" s="20">
        <v>386.99</v>
      </c>
      <c r="S87" s="20">
        <v>283.82</v>
      </c>
      <c r="T87" s="20">
        <v>104.49</v>
      </c>
      <c r="U87" s="20">
        <v>96.46</v>
      </c>
      <c r="V87" s="20">
        <v>180.13</v>
      </c>
      <c r="W87" s="20">
        <v>125.81</v>
      </c>
      <c r="X87" s="20">
        <v>71.040000000000006</v>
      </c>
      <c r="Y87" s="20">
        <v>189.31</v>
      </c>
      <c r="Z87" s="20">
        <v>288.12</v>
      </c>
      <c r="AA87" s="20">
        <v>314.85000000000002</v>
      </c>
      <c r="AB87" s="20">
        <v>250.61</v>
      </c>
      <c r="AC87" s="17">
        <v>915.92</v>
      </c>
      <c r="AD87" s="17">
        <v>1031.49</v>
      </c>
      <c r="AE87" s="17">
        <v>746.36</v>
      </c>
      <c r="AF87" s="17">
        <v>270.8</v>
      </c>
      <c r="AG87" s="17">
        <v>246.44</v>
      </c>
      <c r="AH87" s="17">
        <v>453.32</v>
      </c>
      <c r="AI87" s="17">
        <v>311.95999999999998</v>
      </c>
      <c r="AJ87" s="17">
        <v>173.44</v>
      </c>
      <c r="AK87" s="17">
        <v>455.02</v>
      </c>
      <c r="AL87" s="17">
        <v>681.87</v>
      </c>
      <c r="AM87" s="17">
        <v>733.13</v>
      </c>
      <c r="AN87" s="17">
        <v>574.29999999999995</v>
      </c>
      <c r="AO87" s="20">
        <v>8030.5099999999984</v>
      </c>
      <c r="AP87" s="20">
        <v>9158.36</v>
      </c>
      <c r="AQ87" s="20">
        <v>6706.4999999999991</v>
      </c>
      <c r="AR87" s="20">
        <v>2465.0900000000006</v>
      </c>
      <c r="AS87" s="20">
        <v>2272.1899999999996</v>
      </c>
      <c r="AT87" s="20">
        <v>4236.079999999999</v>
      </c>
      <c r="AU87" s="20">
        <v>2953.89</v>
      </c>
      <c r="AV87" s="20">
        <v>1665.1999999999996</v>
      </c>
      <c r="AW87" s="20">
        <v>4430.6100000000015</v>
      </c>
      <c r="AX87" s="20">
        <v>6732.4199999999964</v>
      </c>
      <c r="AY87" s="20">
        <v>7345.0199999999995</v>
      </c>
      <c r="AZ87" s="20">
        <v>5837.11</v>
      </c>
      <c r="BA87" s="17">
        <f t="shared" si="8"/>
        <v>52608.51</v>
      </c>
      <c r="BB87" s="17">
        <f t="shared" si="9"/>
        <v>2630.4199999999996</v>
      </c>
      <c r="BC87" s="17">
        <f t="shared" si="10"/>
        <v>6594.05</v>
      </c>
      <c r="BD87" s="17">
        <f t="shared" si="11"/>
        <v>61832.979999999989</v>
      </c>
    </row>
    <row r="88" spans="1:56" x14ac:dyDescent="0.25">
      <c r="A88" t="str">
        <f t="shared" si="7"/>
        <v>VQW.IEW2</v>
      </c>
      <c r="B88" s="1" t="s">
        <v>31</v>
      </c>
      <c r="C88" s="1" t="s">
        <v>128</v>
      </c>
      <c r="D88" s="1" t="s">
        <v>128</v>
      </c>
      <c r="E88" s="17">
        <v>6834.7700000000023</v>
      </c>
      <c r="F88" s="17">
        <v>8047.7699999999986</v>
      </c>
      <c r="G88" s="17">
        <v>5717.43</v>
      </c>
      <c r="H88" s="17">
        <v>2204.6899999999991</v>
      </c>
      <c r="I88" s="17">
        <v>1735.38</v>
      </c>
      <c r="J88" s="17">
        <v>3449.09</v>
      </c>
      <c r="K88" s="17">
        <v>2292.6999999999998</v>
      </c>
      <c r="L88" s="17">
        <v>1403.7299999999993</v>
      </c>
      <c r="M88" s="17">
        <v>3803.45</v>
      </c>
      <c r="N88" s="17">
        <v>5531.8200000000006</v>
      </c>
      <c r="O88" s="17">
        <v>5982.8000000000011</v>
      </c>
      <c r="P88" s="17">
        <v>5379.8799999999992</v>
      </c>
      <c r="Q88" s="20">
        <v>341.74</v>
      </c>
      <c r="R88" s="20">
        <v>402.39</v>
      </c>
      <c r="S88" s="20">
        <v>285.87</v>
      </c>
      <c r="T88" s="20">
        <v>110.23</v>
      </c>
      <c r="U88" s="20">
        <v>86.77</v>
      </c>
      <c r="V88" s="20">
        <v>172.45</v>
      </c>
      <c r="W88" s="20">
        <v>114.64</v>
      </c>
      <c r="X88" s="20">
        <v>70.19</v>
      </c>
      <c r="Y88" s="20">
        <v>190.17</v>
      </c>
      <c r="Z88" s="20">
        <v>276.58999999999997</v>
      </c>
      <c r="AA88" s="20">
        <v>299.14</v>
      </c>
      <c r="AB88" s="20">
        <v>268.99</v>
      </c>
      <c r="AC88" s="17">
        <v>923.89</v>
      </c>
      <c r="AD88" s="17">
        <v>1072.52</v>
      </c>
      <c r="AE88" s="17">
        <v>751.76</v>
      </c>
      <c r="AF88" s="17">
        <v>285.68</v>
      </c>
      <c r="AG88" s="17">
        <v>221.67</v>
      </c>
      <c r="AH88" s="17">
        <v>434</v>
      </c>
      <c r="AI88" s="17">
        <v>284.26</v>
      </c>
      <c r="AJ88" s="17">
        <v>171.37</v>
      </c>
      <c r="AK88" s="17">
        <v>457.08</v>
      </c>
      <c r="AL88" s="17">
        <v>654.58000000000004</v>
      </c>
      <c r="AM88" s="17">
        <v>696.55</v>
      </c>
      <c r="AN88" s="17">
        <v>616.42999999999995</v>
      </c>
      <c r="AO88" s="20">
        <v>8100.4000000000024</v>
      </c>
      <c r="AP88" s="20">
        <v>9522.6799999999985</v>
      </c>
      <c r="AQ88" s="20">
        <v>6755.06</v>
      </c>
      <c r="AR88" s="20">
        <v>2600.599999999999</v>
      </c>
      <c r="AS88" s="20">
        <v>2043.8200000000002</v>
      </c>
      <c r="AT88" s="20">
        <v>4055.54</v>
      </c>
      <c r="AU88" s="20">
        <v>2691.5999999999995</v>
      </c>
      <c r="AV88" s="20">
        <v>1645.2899999999995</v>
      </c>
      <c r="AW88" s="20">
        <v>4450.7</v>
      </c>
      <c r="AX88" s="20">
        <v>6462.9900000000007</v>
      </c>
      <c r="AY88" s="20">
        <v>6978.4900000000016</v>
      </c>
      <c r="AZ88" s="20">
        <v>6265.2999999999993</v>
      </c>
      <c r="BA88" s="17">
        <f t="shared" si="8"/>
        <v>52383.51</v>
      </c>
      <c r="BB88" s="17">
        <f t="shared" si="9"/>
        <v>2619.17</v>
      </c>
      <c r="BC88" s="17">
        <f t="shared" si="10"/>
        <v>6569.79</v>
      </c>
      <c r="BD88" s="17">
        <f t="shared" si="11"/>
        <v>61572.47</v>
      </c>
    </row>
    <row r="89" spans="1:56" x14ac:dyDescent="0.25">
      <c r="A89" t="str">
        <f t="shared" si="7"/>
        <v>TAU.INT</v>
      </c>
      <c r="B89" s="1" t="s">
        <v>33</v>
      </c>
      <c r="C89" s="1" t="s">
        <v>129</v>
      </c>
      <c r="D89" s="1" t="s">
        <v>129</v>
      </c>
      <c r="E89" s="17">
        <v>-195.22999999999993</v>
      </c>
      <c r="F89" s="17">
        <v>-114.19000000000001</v>
      </c>
      <c r="G89" s="17">
        <v>-93.150000000000048</v>
      </c>
      <c r="H89" s="17">
        <v>-128.01000000000002</v>
      </c>
      <c r="I89" s="17">
        <v>0</v>
      </c>
      <c r="J89" s="17">
        <v>0</v>
      </c>
      <c r="K89" s="17">
        <v>-287.23</v>
      </c>
      <c r="L89" s="17">
        <v>-303.62</v>
      </c>
      <c r="M89" s="17">
        <v>-128.19</v>
      </c>
      <c r="N89" s="17">
        <v>-227.39</v>
      </c>
      <c r="O89" s="17">
        <v>-11.919999999999998</v>
      </c>
      <c r="P89" s="17">
        <v>-52.569999999999979</v>
      </c>
      <c r="Q89" s="20">
        <v>-9.76</v>
      </c>
      <c r="R89" s="20">
        <v>-5.71</v>
      </c>
      <c r="S89" s="20">
        <v>-4.66</v>
      </c>
      <c r="T89" s="20">
        <v>-6.4</v>
      </c>
      <c r="U89" s="20">
        <v>0</v>
      </c>
      <c r="V89" s="20">
        <v>0</v>
      </c>
      <c r="W89" s="20">
        <v>-14.36</v>
      </c>
      <c r="X89" s="20">
        <v>-15.18</v>
      </c>
      <c r="Y89" s="20">
        <v>-6.41</v>
      </c>
      <c r="Z89" s="20">
        <v>-11.37</v>
      </c>
      <c r="AA89" s="20">
        <v>-0.6</v>
      </c>
      <c r="AB89" s="20">
        <v>-2.63</v>
      </c>
      <c r="AC89" s="17">
        <v>-26.39</v>
      </c>
      <c r="AD89" s="17">
        <v>-15.22</v>
      </c>
      <c r="AE89" s="17">
        <v>-12.25</v>
      </c>
      <c r="AF89" s="17">
        <v>-16.59</v>
      </c>
      <c r="AG89" s="17">
        <v>0</v>
      </c>
      <c r="AH89" s="17">
        <v>0</v>
      </c>
      <c r="AI89" s="17">
        <v>-35.61</v>
      </c>
      <c r="AJ89" s="17">
        <v>-37.07</v>
      </c>
      <c r="AK89" s="17">
        <v>-15.41</v>
      </c>
      <c r="AL89" s="17">
        <v>-26.91</v>
      </c>
      <c r="AM89" s="17">
        <v>-1.39</v>
      </c>
      <c r="AN89" s="17">
        <v>-6.02</v>
      </c>
      <c r="AO89" s="20">
        <v>-231.37999999999994</v>
      </c>
      <c r="AP89" s="20">
        <v>-135.12</v>
      </c>
      <c r="AQ89" s="20">
        <v>-110.06000000000004</v>
      </c>
      <c r="AR89" s="20">
        <v>-151.00000000000003</v>
      </c>
      <c r="AS89" s="20">
        <v>0</v>
      </c>
      <c r="AT89" s="20">
        <v>0</v>
      </c>
      <c r="AU89" s="20">
        <v>-337.20000000000005</v>
      </c>
      <c r="AV89" s="20">
        <v>-355.87</v>
      </c>
      <c r="AW89" s="20">
        <v>-150.01</v>
      </c>
      <c r="AX89" s="20">
        <v>-265.67</v>
      </c>
      <c r="AY89" s="20">
        <v>-13.909999999999998</v>
      </c>
      <c r="AZ89" s="20">
        <v>-61.219999999999985</v>
      </c>
      <c r="BA89" s="17">
        <f t="shared" si="8"/>
        <v>-1541.5000000000002</v>
      </c>
      <c r="BB89" s="17">
        <f t="shared" si="9"/>
        <v>-77.08</v>
      </c>
      <c r="BC89" s="17">
        <f t="shared" si="10"/>
        <v>-192.85999999999999</v>
      </c>
      <c r="BD89" s="17">
        <f t="shared" si="11"/>
        <v>-1811.4400000000003</v>
      </c>
    </row>
    <row r="90" spans="1:56" x14ac:dyDescent="0.25">
      <c r="A90" t="str">
        <f t="shared" si="7"/>
        <v>ESSO.IOR1</v>
      </c>
      <c r="B90" s="1" t="s">
        <v>130</v>
      </c>
      <c r="C90" s="1" t="s">
        <v>131</v>
      </c>
      <c r="D90" s="1" t="s">
        <v>131</v>
      </c>
      <c r="E90" s="17">
        <v>22158.519999999997</v>
      </c>
      <c r="F90" s="17">
        <v>15219.730000000001</v>
      </c>
      <c r="G90" s="17">
        <v>12955.220000000001</v>
      </c>
      <c r="H90" s="17">
        <v>3529.4100000000003</v>
      </c>
      <c r="I90" s="17">
        <v>7430.7699999999986</v>
      </c>
      <c r="J90" s="17">
        <v>6462.34</v>
      </c>
      <c r="K90" s="17">
        <v>5280.6200000000026</v>
      </c>
      <c r="L90" s="17">
        <v>5025.0199999999986</v>
      </c>
      <c r="M90" s="17">
        <v>4373.8099999999995</v>
      </c>
      <c r="N90" s="17">
        <v>14917.270000000004</v>
      </c>
      <c r="O90" s="17">
        <v>10672.510000000002</v>
      </c>
      <c r="P90" s="17">
        <v>16893.410000000003</v>
      </c>
      <c r="Q90" s="20">
        <v>1107.93</v>
      </c>
      <c r="R90" s="20">
        <v>760.99</v>
      </c>
      <c r="S90" s="20">
        <v>647.76</v>
      </c>
      <c r="T90" s="20">
        <v>176.47</v>
      </c>
      <c r="U90" s="20">
        <v>371.54</v>
      </c>
      <c r="V90" s="20">
        <v>323.12</v>
      </c>
      <c r="W90" s="20">
        <v>264.02999999999997</v>
      </c>
      <c r="X90" s="20">
        <v>251.25</v>
      </c>
      <c r="Y90" s="20">
        <v>218.69</v>
      </c>
      <c r="Z90" s="20">
        <v>745.86</v>
      </c>
      <c r="AA90" s="20">
        <v>533.63</v>
      </c>
      <c r="AB90" s="20">
        <v>844.67</v>
      </c>
      <c r="AC90" s="17">
        <v>2995.27</v>
      </c>
      <c r="AD90" s="17">
        <v>2028.32</v>
      </c>
      <c r="AE90" s="17">
        <v>1703.43</v>
      </c>
      <c r="AF90" s="17">
        <v>457.34</v>
      </c>
      <c r="AG90" s="17">
        <v>949.18</v>
      </c>
      <c r="AH90" s="17">
        <v>813.16</v>
      </c>
      <c r="AI90" s="17">
        <v>654.72</v>
      </c>
      <c r="AJ90" s="17">
        <v>613.46</v>
      </c>
      <c r="AK90" s="17">
        <v>525.62</v>
      </c>
      <c r="AL90" s="17">
        <v>1765.17</v>
      </c>
      <c r="AM90" s="17">
        <v>1242.55</v>
      </c>
      <c r="AN90" s="17">
        <v>1935.66</v>
      </c>
      <c r="AO90" s="20">
        <v>26261.719999999998</v>
      </c>
      <c r="AP90" s="20">
        <v>18009.04</v>
      </c>
      <c r="AQ90" s="20">
        <v>15306.410000000002</v>
      </c>
      <c r="AR90" s="20">
        <v>4163.22</v>
      </c>
      <c r="AS90" s="20">
        <v>8751.489999999998</v>
      </c>
      <c r="AT90" s="20">
        <v>7598.62</v>
      </c>
      <c r="AU90" s="20">
        <v>6199.3700000000026</v>
      </c>
      <c r="AV90" s="20">
        <v>5889.7299999999987</v>
      </c>
      <c r="AW90" s="20">
        <v>5118.119999999999</v>
      </c>
      <c r="AX90" s="20">
        <v>17428.300000000003</v>
      </c>
      <c r="AY90" s="20">
        <v>12448.69</v>
      </c>
      <c r="AZ90" s="20">
        <v>19673.740000000002</v>
      </c>
      <c r="BA90" s="17">
        <f t="shared" si="8"/>
        <v>124918.63000000003</v>
      </c>
      <c r="BB90" s="17">
        <f t="shared" si="9"/>
        <v>6245.94</v>
      </c>
      <c r="BC90" s="17">
        <f t="shared" si="10"/>
        <v>15683.880000000001</v>
      </c>
      <c r="BD90" s="17">
        <f t="shared" si="11"/>
        <v>146848.44999999998</v>
      </c>
    </row>
    <row r="91" spans="1:56" x14ac:dyDescent="0.25">
      <c r="A91" t="str">
        <f t="shared" si="7"/>
        <v>ESSO.IOR3</v>
      </c>
      <c r="B91" s="1" t="s">
        <v>130</v>
      </c>
      <c r="C91" s="1" t="s">
        <v>132</v>
      </c>
      <c r="D91" s="1" t="s">
        <v>132</v>
      </c>
      <c r="E91" s="17">
        <v>0</v>
      </c>
      <c r="F91" s="17">
        <v>0</v>
      </c>
      <c r="G91" s="17">
        <v>0</v>
      </c>
      <c r="H91" s="17">
        <v>0</v>
      </c>
      <c r="I91" s="17">
        <v>0</v>
      </c>
      <c r="J91" s="17">
        <v>0</v>
      </c>
      <c r="K91" s="17">
        <v>0</v>
      </c>
      <c r="L91" s="17">
        <v>0</v>
      </c>
      <c r="M91" s="17">
        <v>0</v>
      </c>
      <c r="N91" s="17">
        <v>0</v>
      </c>
      <c r="O91" s="17">
        <v>0</v>
      </c>
      <c r="P91" s="17">
        <v>0</v>
      </c>
      <c r="Q91" s="20">
        <v>0</v>
      </c>
      <c r="R91" s="20">
        <v>0</v>
      </c>
      <c r="S91" s="20">
        <v>0</v>
      </c>
      <c r="T91" s="20">
        <v>0</v>
      </c>
      <c r="U91" s="20">
        <v>0</v>
      </c>
      <c r="V91" s="20">
        <v>0</v>
      </c>
      <c r="W91" s="20">
        <v>0</v>
      </c>
      <c r="X91" s="20">
        <v>0</v>
      </c>
      <c r="Y91" s="20">
        <v>0</v>
      </c>
      <c r="Z91" s="20">
        <v>0</v>
      </c>
      <c r="AA91" s="20">
        <v>0</v>
      </c>
      <c r="AB91" s="20">
        <v>0</v>
      </c>
      <c r="AC91" s="17">
        <v>0</v>
      </c>
      <c r="AD91" s="17">
        <v>0</v>
      </c>
      <c r="AE91" s="17">
        <v>0</v>
      </c>
      <c r="AF91" s="17">
        <v>0</v>
      </c>
      <c r="AG91" s="17">
        <v>0</v>
      </c>
      <c r="AH91" s="17">
        <v>0</v>
      </c>
      <c r="AI91" s="17">
        <v>0</v>
      </c>
      <c r="AJ91" s="17">
        <v>0</v>
      </c>
      <c r="AK91" s="17">
        <v>0</v>
      </c>
      <c r="AL91" s="17">
        <v>0</v>
      </c>
      <c r="AM91" s="17">
        <v>0</v>
      </c>
      <c r="AN91" s="17">
        <v>0</v>
      </c>
      <c r="AO91" s="20">
        <v>0</v>
      </c>
      <c r="AP91" s="20">
        <v>0</v>
      </c>
      <c r="AQ91" s="20">
        <v>0</v>
      </c>
      <c r="AR91" s="20">
        <v>0</v>
      </c>
      <c r="AS91" s="20">
        <v>0</v>
      </c>
      <c r="AT91" s="20">
        <v>0</v>
      </c>
      <c r="AU91" s="20">
        <v>0</v>
      </c>
      <c r="AV91" s="20">
        <v>0</v>
      </c>
      <c r="AW91" s="20">
        <v>0</v>
      </c>
      <c r="AX91" s="20">
        <v>0</v>
      </c>
      <c r="AY91" s="20">
        <v>0</v>
      </c>
      <c r="AZ91" s="20">
        <v>0</v>
      </c>
      <c r="BA91" s="17">
        <f t="shared" si="8"/>
        <v>0</v>
      </c>
      <c r="BB91" s="17">
        <f t="shared" si="9"/>
        <v>0</v>
      </c>
      <c r="BC91" s="17">
        <f t="shared" si="10"/>
        <v>0</v>
      </c>
      <c r="BD91" s="17">
        <f t="shared" si="11"/>
        <v>0</v>
      </c>
    </row>
    <row r="92" spans="1:56" x14ac:dyDescent="0.25">
      <c r="A92" t="str">
        <f t="shared" si="7"/>
        <v>IORV.IOR3</v>
      </c>
      <c r="B92" s="1" t="s">
        <v>133</v>
      </c>
      <c r="C92" s="1" t="s">
        <v>132</v>
      </c>
      <c r="D92" s="1" t="s">
        <v>132</v>
      </c>
      <c r="E92" s="17">
        <v>0</v>
      </c>
      <c r="F92" s="17">
        <v>0</v>
      </c>
      <c r="G92" s="17">
        <v>0</v>
      </c>
      <c r="H92" s="17">
        <v>0</v>
      </c>
      <c r="I92" s="17">
        <v>0</v>
      </c>
      <c r="J92" s="17">
        <v>0</v>
      </c>
      <c r="K92" s="17">
        <v>0</v>
      </c>
      <c r="L92" s="17">
        <v>0</v>
      </c>
      <c r="M92" s="17">
        <v>0</v>
      </c>
      <c r="N92" s="17">
        <v>0</v>
      </c>
      <c r="O92" s="17">
        <v>0</v>
      </c>
      <c r="P92" s="17">
        <v>0</v>
      </c>
      <c r="Q92" s="20">
        <v>0</v>
      </c>
      <c r="R92" s="20">
        <v>0</v>
      </c>
      <c r="S92" s="20">
        <v>0</v>
      </c>
      <c r="T92" s="20">
        <v>0</v>
      </c>
      <c r="U92" s="20">
        <v>0</v>
      </c>
      <c r="V92" s="20">
        <v>0</v>
      </c>
      <c r="W92" s="20">
        <v>0</v>
      </c>
      <c r="X92" s="20">
        <v>0</v>
      </c>
      <c r="Y92" s="20">
        <v>0</v>
      </c>
      <c r="Z92" s="20">
        <v>0</v>
      </c>
      <c r="AA92" s="20">
        <v>0</v>
      </c>
      <c r="AB92" s="20">
        <v>0</v>
      </c>
      <c r="AC92" s="17">
        <v>0</v>
      </c>
      <c r="AD92" s="17">
        <v>0</v>
      </c>
      <c r="AE92" s="17">
        <v>0</v>
      </c>
      <c r="AF92" s="17">
        <v>0</v>
      </c>
      <c r="AG92" s="17">
        <v>0</v>
      </c>
      <c r="AH92" s="17">
        <v>0</v>
      </c>
      <c r="AI92" s="17">
        <v>0</v>
      </c>
      <c r="AJ92" s="17">
        <v>0</v>
      </c>
      <c r="AK92" s="17">
        <v>0</v>
      </c>
      <c r="AL92" s="17">
        <v>0</v>
      </c>
      <c r="AM92" s="17">
        <v>0</v>
      </c>
      <c r="AN92" s="17">
        <v>0</v>
      </c>
      <c r="AO92" s="20">
        <v>0</v>
      </c>
      <c r="AP92" s="20">
        <v>0</v>
      </c>
      <c r="AQ92" s="20">
        <v>0</v>
      </c>
      <c r="AR92" s="20">
        <v>0</v>
      </c>
      <c r="AS92" s="20">
        <v>0</v>
      </c>
      <c r="AT92" s="20">
        <v>0</v>
      </c>
      <c r="AU92" s="20">
        <v>0</v>
      </c>
      <c r="AV92" s="20">
        <v>0</v>
      </c>
      <c r="AW92" s="20">
        <v>0</v>
      </c>
      <c r="AX92" s="20">
        <v>0</v>
      </c>
      <c r="AY92" s="20">
        <v>0</v>
      </c>
      <c r="AZ92" s="20">
        <v>0</v>
      </c>
      <c r="BA92" s="17">
        <f t="shared" si="8"/>
        <v>0</v>
      </c>
      <c r="BB92" s="17">
        <f t="shared" si="9"/>
        <v>0</v>
      </c>
      <c r="BC92" s="17">
        <f t="shared" si="10"/>
        <v>0</v>
      </c>
      <c r="BD92" s="17">
        <f t="shared" si="11"/>
        <v>0</v>
      </c>
    </row>
    <row r="93" spans="1:56" x14ac:dyDescent="0.25">
      <c r="A93" t="str">
        <f t="shared" si="7"/>
        <v>TAU.KAN</v>
      </c>
      <c r="B93" s="1" t="s">
        <v>33</v>
      </c>
      <c r="C93" s="1" t="s">
        <v>134</v>
      </c>
      <c r="D93" s="1" t="s">
        <v>134</v>
      </c>
      <c r="E93" s="17">
        <v>-1687.06</v>
      </c>
      <c r="F93" s="17">
        <v>-1174.4100000000001</v>
      </c>
      <c r="G93" s="17">
        <v>-1147.1499999999999</v>
      </c>
      <c r="H93" s="17">
        <v>-1610.4499999999998</v>
      </c>
      <c r="I93" s="17">
        <v>-3299.11</v>
      </c>
      <c r="J93" s="17">
        <v>-2987.68</v>
      </c>
      <c r="K93" s="17">
        <v>-4054.42</v>
      </c>
      <c r="L93" s="17">
        <v>-2932.3399999999997</v>
      </c>
      <c r="M93" s="17">
        <v>-1924.1499999999999</v>
      </c>
      <c r="N93" s="17">
        <v>-2653.1099999999997</v>
      </c>
      <c r="O93" s="17">
        <v>-1607.8700000000001</v>
      </c>
      <c r="P93" s="17">
        <v>-1886.9</v>
      </c>
      <c r="Q93" s="20">
        <v>-84.35</v>
      </c>
      <c r="R93" s="20">
        <v>-58.72</v>
      </c>
      <c r="S93" s="20">
        <v>-57.36</v>
      </c>
      <c r="T93" s="20">
        <v>-80.52</v>
      </c>
      <c r="U93" s="20">
        <v>-164.96</v>
      </c>
      <c r="V93" s="20">
        <v>-149.38</v>
      </c>
      <c r="W93" s="20">
        <v>-202.72</v>
      </c>
      <c r="X93" s="20">
        <v>-146.62</v>
      </c>
      <c r="Y93" s="20">
        <v>-96.21</v>
      </c>
      <c r="Z93" s="20">
        <v>-132.66</v>
      </c>
      <c r="AA93" s="20">
        <v>-80.39</v>
      </c>
      <c r="AB93" s="20">
        <v>-94.35</v>
      </c>
      <c r="AC93" s="17">
        <v>-228.05</v>
      </c>
      <c r="AD93" s="17">
        <v>-156.51</v>
      </c>
      <c r="AE93" s="17">
        <v>-150.83000000000001</v>
      </c>
      <c r="AF93" s="17">
        <v>-208.68</v>
      </c>
      <c r="AG93" s="17">
        <v>-421.42</v>
      </c>
      <c r="AH93" s="17">
        <v>-375.94</v>
      </c>
      <c r="AI93" s="17">
        <v>-502.69</v>
      </c>
      <c r="AJ93" s="17">
        <v>-357.98</v>
      </c>
      <c r="AK93" s="17">
        <v>-231.23</v>
      </c>
      <c r="AL93" s="17">
        <v>-313.94</v>
      </c>
      <c r="AM93" s="17">
        <v>-187.2</v>
      </c>
      <c r="AN93" s="17">
        <v>-216.2</v>
      </c>
      <c r="AO93" s="20">
        <v>-1999.4599999999998</v>
      </c>
      <c r="AP93" s="20">
        <v>-1389.64</v>
      </c>
      <c r="AQ93" s="20">
        <v>-1355.3399999999997</v>
      </c>
      <c r="AR93" s="20">
        <v>-1899.6499999999999</v>
      </c>
      <c r="AS93" s="20">
        <v>-3885.4900000000002</v>
      </c>
      <c r="AT93" s="20">
        <v>-3513</v>
      </c>
      <c r="AU93" s="20">
        <v>-4759.83</v>
      </c>
      <c r="AV93" s="20">
        <v>-3436.9399999999996</v>
      </c>
      <c r="AW93" s="20">
        <v>-2251.5899999999997</v>
      </c>
      <c r="AX93" s="20">
        <v>-3099.7099999999996</v>
      </c>
      <c r="AY93" s="20">
        <v>-1875.4600000000003</v>
      </c>
      <c r="AZ93" s="20">
        <v>-2197.4499999999998</v>
      </c>
      <c r="BA93" s="17">
        <f t="shared" si="8"/>
        <v>-26964.65</v>
      </c>
      <c r="BB93" s="17">
        <f t="shared" si="9"/>
        <v>-1348.24</v>
      </c>
      <c r="BC93" s="17">
        <f t="shared" si="10"/>
        <v>-3350.67</v>
      </c>
      <c r="BD93" s="17">
        <f t="shared" si="11"/>
        <v>-31663.559999999998</v>
      </c>
    </row>
    <row r="94" spans="1:56" x14ac:dyDescent="0.25">
      <c r="A94" t="str">
        <f t="shared" si="7"/>
        <v>EEC.KH1</v>
      </c>
      <c r="B94" s="1" t="s">
        <v>25</v>
      </c>
      <c r="C94" s="1" t="s">
        <v>135</v>
      </c>
      <c r="D94" s="1" t="s">
        <v>135</v>
      </c>
      <c r="E94" s="17">
        <v>102239.91</v>
      </c>
      <c r="F94" s="17">
        <v>74907.150000000009</v>
      </c>
      <c r="G94" s="17">
        <v>64085.749999999971</v>
      </c>
      <c r="H94" s="17">
        <v>42274.429999999993</v>
      </c>
      <c r="I94" s="17">
        <v>56067.649999999987</v>
      </c>
      <c r="J94" s="17">
        <v>40577.620000000003</v>
      </c>
      <c r="K94" s="17">
        <v>58622.859999999957</v>
      </c>
      <c r="L94" s="17">
        <v>63525.079999999973</v>
      </c>
      <c r="M94" s="17">
        <v>19388.069999999992</v>
      </c>
      <c r="N94" s="17">
        <v>58494.770000000011</v>
      </c>
      <c r="O94" s="17">
        <v>67928.930000000022</v>
      </c>
      <c r="P94" s="17">
        <v>87911.070000000051</v>
      </c>
      <c r="Q94" s="20">
        <v>5112</v>
      </c>
      <c r="R94" s="20">
        <v>3745.36</v>
      </c>
      <c r="S94" s="20">
        <v>3204.29</v>
      </c>
      <c r="T94" s="20">
        <v>2113.7199999999998</v>
      </c>
      <c r="U94" s="20">
        <v>2803.38</v>
      </c>
      <c r="V94" s="20">
        <v>2028.88</v>
      </c>
      <c r="W94" s="20">
        <v>2931.14</v>
      </c>
      <c r="X94" s="20">
        <v>3176.25</v>
      </c>
      <c r="Y94" s="20">
        <v>969.4</v>
      </c>
      <c r="Z94" s="20">
        <v>2924.74</v>
      </c>
      <c r="AA94" s="20">
        <v>3396.45</v>
      </c>
      <c r="AB94" s="20">
        <v>4395.55</v>
      </c>
      <c r="AC94" s="17">
        <v>13820.26</v>
      </c>
      <c r="AD94" s="17">
        <v>9982.81</v>
      </c>
      <c r="AE94" s="17">
        <v>8426.4</v>
      </c>
      <c r="AF94" s="17">
        <v>5477.94</v>
      </c>
      <c r="AG94" s="17">
        <v>7161.87</v>
      </c>
      <c r="AH94" s="17">
        <v>5105.8999999999996</v>
      </c>
      <c r="AI94" s="17">
        <v>7268.43</v>
      </c>
      <c r="AJ94" s="17">
        <v>7755.18</v>
      </c>
      <c r="AK94" s="17">
        <v>2329.96</v>
      </c>
      <c r="AL94" s="17">
        <v>6921.72</v>
      </c>
      <c r="AM94" s="17">
        <v>7908.61</v>
      </c>
      <c r="AN94" s="17">
        <v>10072.9</v>
      </c>
      <c r="AO94" s="20">
        <v>121172.17</v>
      </c>
      <c r="AP94" s="20">
        <v>88635.32</v>
      </c>
      <c r="AQ94" s="20">
        <v>75716.439999999959</v>
      </c>
      <c r="AR94" s="20">
        <v>49866.09</v>
      </c>
      <c r="AS94" s="20">
        <v>66032.89999999998</v>
      </c>
      <c r="AT94" s="20">
        <v>47712.4</v>
      </c>
      <c r="AU94" s="20">
        <v>68822.429999999964</v>
      </c>
      <c r="AV94" s="20">
        <v>74456.50999999998</v>
      </c>
      <c r="AW94" s="20">
        <v>22687.429999999993</v>
      </c>
      <c r="AX94" s="20">
        <v>68341.23000000001</v>
      </c>
      <c r="AY94" s="20">
        <v>79233.99000000002</v>
      </c>
      <c r="AZ94" s="20">
        <v>102379.52000000005</v>
      </c>
      <c r="BA94" s="17">
        <f t="shared" si="8"/>
        <v>736023.28999999992</v>
      </c>
      <c r="BB94" s="17">
        <f t="shared" si="9"/>
        <v>36801.160000000003</v>
      </c>
      <c r="BC94" s="17">
        <f t="shared" si="10"/>
        <v>92231.98000000001</v>
      </c>
      <c r="BD94" s="17">
        <f t="shared" si="11"/>
        <v>865056.42999999993</v>
      </c>
    </row>
    <row r="95" spans="1:56" x14ac:dyDescent="0.25">
      <c r="A95" t="str">
        <f t="shared" si="7"/>
        <v>EEC.KH2</v>
      </c>
      <c r="B95" s="1" t="s">
        <v>25</v>
      </c>
      <c r="C95" s="1" t="s">
        <v>136</v>
      </c>
      <c r="D95" s="1" t="s">
        <v>136</v>
      </c>
      <c r="E95" s="17">
        <v>108095.09000000001</v>
      </c>
      <c r="F95" s="17">
        <v>74679.599999999977</v>
      </c>
      <c r="G95" s="17">
        <v>62723.99000000002</v>
      </c>
      <c r="H95" s="17">
        <v>37092.189999999981</v>
      </c>
      <c r="I95" s="17">
        <v>46892.979999999981</v>
      </c>
      <c r="J95" s="17">
        <v>55967.570000000022</v>
      </c>
      <c r="K95" s="17">
        <v>45428.340000000004</v>
      </c>
      <c r="L95" s="17">
        <v>44861.119999999981</v>
      </c>
      <c r="M95" s="17">
        <v>52305.469999999972</v>
      </c>
      <c r="N95" s="17">
        <v>75290.270000000033</v>
      </c>
      <c r="O95" s="17">
        <v>56961.559999999983</v>
      </c>
      <c r="P95" s="17">
        <v>84507.549999999988</v>
      </c>
      <c r="Q95" s="20">
        <v>5404.75</v>
      </c>
      <c r="R95" s="20">
        <v>3733.98</v>
      </c>
      <c r="S95" s="20">
        <v>3136.2</v>
      </c>
      <c r="T95" s="20">
        <v>1854.61</v>
      </c>
      <c r="U95" s="20">
        <v>2344.65</v>
      </c>
      <c r="V95" s="20">
        <v>2798.38</v>
      </c>
      <c r="W95" s="20">
        <v>2271.42</v>
      </c>
      <c r="X95" s="20">
        <v>2243.06</v>
      </c>
      <c r="Y95" s="20">
        <v>2615.27</v>
      </c>
      <c r="Z95" s="20">
        <v>3764.51</v>
      </c>
      <c r="AA95" s="20">
        <v>2848.08</v>
      </c>
      <c r="AB95" s="20">
        <v>4225.38</v>
      </c>
      <c r="AC95" s="17">
        <v>14611.73</v>
      </c>
      <c r="AD95" s="17">
        <v>9952.48</v>
      </c>
      <c r="AE95" s="17">
        <v>8247.35</v>
      </c>
      <c r="AF95" s="17">
        <v>4806.43</v>
      </c>
      <c r="AG95" s="17">
        <v>5989.94</v>
      </c>
      <c r="AH95" s="17">
        <v>7042.43</v>
      </c>
      <c r="AI95" s="17">
        <v>5632.49</v>
      </c>
      <c r="AJ95" s="17">
        <v>5476.67</v>
      </c>
      <c r="AK95" s="17">
        <v>6285.8</v>
      </c>
      <c r="AL95" s="17">
        <v>8909.14</v>
      </c>
      <c r="AM95" s="17">
        <v>6631.74</v>
      </c>
      <c r="AN95" s="17">
        <v>9682.92</v>
      </c>
      <c r="AO95" s="20">
        <v>128111.57</v>
      </c>
      <c r="AP95" s="20">
        <v>88366.059999999969</v>
      </c>
      <c r="AQ95" s="20">
        <v>74107.540000000023</v>
      </c>
      <c r="AR95" s="20">
        <v>43753.229999999981</v>
      </c>
      <c r="AS95" s="20">
        <v>55227.569999999985</v>
      </c>
      <c r="AT95" s="20">
        <v>65808.380000000019</v>
      </c>
      <c r="AU95" s="20">
        <v>53332.25</v>
      </c>
      <c r="AV95" s="20">
        <v>52580.849999999977</v>
      </c>
      <c r="AW95" s="20">
        <v>61206.539999999972</v>
      </c>
      <c r="AX95" s="20">
        <v>87963.920000000027</v>
      </c>
      <c r="AY95" s="20">
        <v>66441.37999999999</v>
      </c>
      <c r="AZ95" s="20">
        <v>98415.849999999991</v>
      </c>
      <c r="BA95" s="17">
        <f t="shared" si="8"/>
        <v>744805.73</v>
      </c>
      <c r="BB95" s="17">
        <f t="shared" si="9"/>
        <v>37240.290000000008</v>
      </c>
      <c r="BC95" s="17">
        <f t="shared" si="10"/>
        <v>93269.119999999995</v>
      </c>
      <c r="BD95" s="17">
        <f t="shared" si="11"/>
        <v>875315.1399999999</v>
      </c>
    </row>
    <row r="96" spans="1:56" x14ac:dyDescent="0.25">
      <c r="A96" t="str">
        <f t="shared" si="7"/>
        <v>TAKH.KH3</v>
      </c>
      <c r="B96" s="1" t="s">
        <v>137</v>
      </c>
      <c r="C96" s="1" t="s">
        <v>138</v>
      </c>
      <c r="D96" s="1" t="s">
        <v>138</v>
      </c>
      <c r="E96" s="17">
        <v>20132.689999999981</v>
      </c>
      <c r="F96" s="17">
        <v>24456.340000000004</v>
      </c>
      <c r="G96" s="17">
        <v>20275.359999999997</v>
      </c>
      <c r="H96" s="17">
        <v>7154.130000000001</v>
      </c>
      <c r="I96" s="17">
        <v>8616.6400000000285</v>
      </c>
      <c r="J96" s="17">
        <v>8163.1299999999901</v>
      </c>
      <c r="K96" s="17">
        <v>1197.7800000000316</v>
      </c>
      <c r="L96" s="17">
        <v>1003.8799999999937</v>
      </c>
      <c r="M96" s="17">
        <v>1123.7100000000028</v>
      </c>
      <c r="N96" s="17">
        <v>23749.109999999982</v>
      </c>
      <c r="O96" s="17">
        <v>14751.460000000014</v>
      </c>
      <c r="P96" s="17">
        <v>20037.179999999997</v>
      </c>
      <c r="Q96" s="20">
        <v>1006.63</v>
      </c>
      <c r="R96" s="20">
        <v>1222.82</v>
      </c>
      <c r="S96" s="20">
        <v>1013.77</v>
      </c>
      <c r="T96" s="20">
        <v>357.71</v>
      </c>
      <c r="U96" s="20">
        <v>430.83</v>
      </c>
      <c r="V96" s="20">
        <v>408.16</v>
      </c>
      <c r="W96" s="20">
        <v>59.89</v>
      </c>
      <c r="X96" s="20">
        <v>50.19</v>
      </c>
      <c r="Y96" s="20">
        <v>56.19</v>
      </c>
      <c r="Z96" s="20">
        <v>1187.46</v>
      </c>
      <c r="AA96" s="20">
        <v>737.57</v>
      </c>
      <c r="AB96" s="20">
        <v>1001.86</v>
      </c>
      <c r="AC96" s="17">
        <v>2721.43</v>
      </c>
      <c r="AD96" s="17">
        <v>3259.27</v>
      </c>
      <c r="AE96" s="17">
        <v>2665.93</v>
      </c>
      <c r="AF96" s="17">
        <v>927.04</v>
      </c>
      <c r="AG96" s="17">
        <v>1100.6600000000001</v>
      </c>
      <c r="AH96" s="17">
        <v>1027.17</v>
      </c>
      <c r="AI96" s="17">
        <v>148.51</v>
      </c>
      <c r="AJ96" s="17">
        <v>122.55</v>
      </c>
      <c r="AK96" s="17">
        <v>135.04</v>
      </c>
      <c r="AL96" s="17">
        <v>2810.25</v>
      </c>
      <c r="AM96" s="17">
        <v>1717.44</v>
      </c>
      <c r="AN96" s="17">
        <v>2295.87</v>
      </c>
      <c r="AO96" s="20">
        <v>23860.749999999982</v>
      </c>
      <c r="AP96" s="20">
        <v>28938.430000000004</v>
      </c>
      <c r="AQ96" s="20">
        <v>23955.059999999998</v>
      </c>
      <c r="AR96" s="20">
        <v>8438.880000000001</v>
      </c>
      <c r="AS96" s="20">
        <v>10148.130000000028</v>
      </c>
      <c r="AT96" s="20">
        <v>9598.45999999999</v>
      </c>
      <c r="AU96" s="20">
        <v>1406.1800000000317</v>
      </c>
      <c r="AV96" s="20">
        <v>1176.6199999999938</v>
      </c>
      <c r="AW96" s="20">
        <v>1314.9400000000028</v>
      </c>
      <c r="AX96" s="20">
        <v>27746.819999999982</v>
      </c>
      <c r="AY96" s="20">
        <v>17206.470000000012</v>
      </c>
      <c r="AZ96" s="20">
        <v>23334.909999999996</v>
      </c>
      <c r="BA96" s="17">
        <f t="shared" si="8"/>
        <v>150661.41000000003</v>
      </c>
      <c r="BB96" s="17">
        <f t="shared" si="9"/>
        <v>7533.079999999999</v>
      </c>
      <c r="BC96" s="17">
        <f t="shared" si="10"/>
        <v>18931.159999999996</v>
      </c>
      <c r="BD96" s="17">
        <f t="shared" si="11"/>
        <v>177125.65000000005</v>
      </c>
    </row>
    <row r="97" spans="1:56" x14ac:dyDescent="0.25">
      <c r="A97" t="str">
        <f t="shared" si="7"/>
        <v>KHW.KHW1</v>
      </c>
      <c r="B97" s="1" t="s">
        <v>139</v>
      </c>
      <c r="C97" s="1" t="s">
        <v>140</v>
      </c>
      <c r="D97" s="1" t="s">
        <v>140</v>
      </c>
      <c r="E97" s="17">
        <v>6082.1500000000015</v>
      </c>
      <c r="F97" s="17">
        <v>7523.8399999999983</v>
      </c>
      <c r="G97" s="17">
        <v>4681.3999999999987</v>
      </c>
      <c r="H97" s="17">
        <v>1919.29</v>
      </c>
      <c r="I97" s="17">
        <v>1516.0799999999997</v>
      </c>
      <c r="J97" s="17">
        <v>2996.7000000000007</v>
      </c>
      <c r="K97" s="17">
        <v>1552.7799999999997</v>
      </c>
      <c r="L97" s="17">
        <v>1573.5299999999997</v>
      </c>
      <c r="M97" s="17">
        <v>3016.6</v>
      </c>
      <c r="N97" s="17">
        <v>4220.4399999999987</v>
      </c>
      <c r="O97" s="17">
        <v>4325.0400000000009</v>
      </c>
      <c r="P97" s="17">
        <v>4399.67</v>
      </c>
      <c r="Q97" s="20">
        <v>304.11</v>
      </c>
      <c r="R97" s="20">
        <v>376.19</v>
      </c>
      <c r="S97" s="20">
        <v>234.07</v>
      </c>
      <c r="T97" s="20">
        <v>95.96</v>
      </c>
      <c r="U97" s="20">
        <v>75.8</v>
      </c>
      <c r="V97" s="20">
        <v>149.84</v>
      </c>
      <c r="W97" s="20">
        <v>77.64</v>
      </c>
      <c r="X97" s="20">
        <v>78.680000000000007</v>
      </c>
      <c r="Y97" s="20">
        <v>150.83000000000001</v>
      </c>
      <c r="Z97" s="20">
        <v>211.02</v>
      </c>
      <c r="AA97" s="20">
        <v>216.25</v>
      </c>
      <c r="AB97" s="20">
        <v>219.98</v>
      </c>
      <c r="AC97" s="17">
        <v>822.15</v>
      </c>
      <c r="AD97" s="17">
        <v>1002.7</v>
      </c>
      <c r="AE97" s="17">
        <v>615.54</v>
      </c>
      <c r="AF97" s="17">
        <v>248.7</v>
      </c>
      <c r="AG97" s="17">
        <v>193.66</v>
      </c>
      <c r="AH97" s="17">
        <v>377.08</v>
      </c>
      <c r="AI97" s="17">
        <v>192.52</v>
      </c>
      <c r="AJ97" s="17">
        <v>192.1</v>
      </c>
      <c r="AK97" s="17">
        <v>362.52</v>
      </c>
      <c r="AL97" s="17">
        <v>499.41</v>
      </c>
      <c r="AM97" s="17">
        <v>503.54</v>
      </c>
      <c r="AN97" s="17">
        <v>504.12</v>
      </c>
      <c r="AO97" s="20">
        <v>7208.4100000000008</v>
      </c>
      <c r="AP97" s="20">
        <v>8902.7299999999977</v>
      </c>
      <c r="AQ97" s="20">
        <v>5531.0099999999984</v>
      </c>
      <c r="AR97" s="20">
        <v>2263.9499999999998</v>
      </c>
      <c r="AS97" s="20">
        <v>1785.5399999999997</v>
      </c>
      <c r="AT97" s="20">
        <v>3523.6200000000008</v>
      </c>
      <c r="AU97" s="20">
        <v>1822.9399999999998</v>
      </c>
      <c r="AV97" s="20">
        <v>1844.3099999999997</v>
      </c>
      <c r="AW97" s="20">
        <v>3529.95</v>
      </c>
      <c r="AX97" s="20">
        <v>4930.869999999999</v>
      </c>
      <c r="AY97" s="20">
        <v>5044.8300000000008</v>
      </c>
      <c r="AZ97" s="20">
        <v>5123.7699999999995</v>
      </c>
      <c r="BA97" s="17">
        <f t="shared" si="8"/>
        <v>43807.519999999997</v>
      </c>
      <c r="BB97" s="17">
        <f t="shared" si="9"/>
        <v>2190.37</v>
      </c>
      <c r="BC97" s="17">
        <f t="shared" si="10"/>
        <v>5514.0399999999991</v>
      </c>
      <c r="BD97" s="17">
        <f t="shared" si="11"/>
        <v>51511.93</v>
      </c>
    </row>
    <row r="98" spans="1:56" x14ac:dyDescent="0.25">
      <c r="A98" t="str">
        <f t="shared" si="7"/>
        <v>MANH.SPCIMP</v>
      </c>
      <c r="B98" s="1" t="s">
        <v>141</v>
      </c>
      <c r="C98" s="1" t="s">
        <v>142</v>
      </c>
      <c r="D98" s="1" t="s">
        <v>78</v>
      </c>
      <c r="E98" s="17">
        <v>-386.63000000000011</v>
      </c>
      <c r="F98" s="17">
        <v>0</v>
      </c>
      <c r="G98" s="17">
        <v>0</v>
      </c>
      <c r="H98" s="17">
        <v>0</v>
      </c>
      <c r="I98" s="17">
        <v>-173.26</v>
      </c>
      <c r="J98" s="17">
        <v>0</v>
      </c>
      <c r="K98" s="17">
        <v>0</v>
      </c>
      <c r="L98" s="17">
        <v>0</v>
      </c>
      <c r="M98" s="17">
        <v>0</v>
      </c>
      <c r="N98" s="17">
        <v>0</v>
      </c>
      <c r="O98" s="17">
        <v>-105.21999999999998</v>
      </c>
      <c r="P98" s="17">
        <v>0</v>
      </c>
      <c r="Q98" s="20">
        <v>-19.329999999999998</v>
      </c>
      <c r="R98" s="20">
        <v>0</v>
      </c>
      <c r="S98" s="20">
        <v>0</v>
      </c>
      <c r="T98" s="20">
        <v>0</v>
      </c>
      <c r="U98" s="20">
        <v>-8.66</v>
      </c>
      <c r="V98" s="20">
        <v>0</v>
      </c>
      <c r="W98" s="20">
        <v>0</v>
      </c>
      <c r="X98" s="20">
        <v>0</v>
      </c>
      <c r="Y98" s="20">
        <v>0</v>
      </c>
      <c r="Z98" s="20">
        <v>0</v>
      </c>
      <c r="AA98" s="20">
        <v>-5.26</v>
      </c>
      <c r="AB98" s="20">
        <v>0</v>
      </c>
      <c r="AC98" s="17">
        <v>-52.26</v>
      </c>
      <c r="AD98" s="17">
        <v>0</v>
      </c>
      <c r="AE98" s="17">
        <v>0</v>
      </c>
      <c r="AF98" s="17">
        <v>0</v>
      </c>
      <c r="AG98" s="17">
        <v>-22.13</v>
      </c>
      <c r="AH98" s="17">
        <v>0</v>
      </c>
      <c r="AI98" s="17">
        <v>0</v>
      </c>
      <c r="AJ98" s="17">
        <v>0</v>
      </c>
      <c r="AK98" s="17">
        <v>0</v>
      </c>
      <c r="AL98" s="17">
        <v>0</v>
      </c>
      <c r="AM98" s="17">
        <v>-12.25</v>
      </c>
      <c r="AN98" s="17">
        <v>0</v>
      </c>
      <c r="AO98" s="20">
        <v>-458.22000000000008</v>
      </c>
      <c r="AP98" s="20">
        <v>0</v>
      </c>
      <c r="AQ98" s="20">
        <v>0</v>
      </c>
      <c r="AR98" s="20">
        <v>0</v>
      </c>
      <c r="AS98" s="20">
        <v>-204.04999999999998</v>
      </c>
      <c r="AT98" s="20">
        <v>0</v>
      </c>
      <c r="AU98" s="20">
        <v>0</v>
      </c>
      <c r="AV98" s="20">
        <v>0</v>
      </c>
      <c r="AW98" s="20">
        <v>0</v>
      </c>
      <c r="AX98" s="20">
        <v>0</v>
      </c>
      <c r="AY98" s="20">
        <v>-122.72999999999999</v>
      </c>
      <c r="AZ98" s="20">
        <v>0</v>
      </c>
      <c r="BA98" s="17">
        <f t="shared" si="8"/>
        <v>-665.11000000000013</v>
      </c>
      <c r="BB98" s="17">
        <f t="shared" si="9"/>
        <v>-33.25</v>
      </c>
      <c r="BC98" s="17">
        <f t="shared" si="10"/>
        <v>-86.64</v>
      </c>
      <c r="BD98" s="17">
        <f t="shared" si="11"/>
        <v>-785.00000000000011</v>
      </c>
    </row>
    <row r="99" spans="1:56" x14ac:dyDescent="0.25">
      <c r="A99" t="str">
        <f t="shared" si="7"/>
        <v>MEGE.MEG1</v>
      </c>
      <c r="B99" s="1" t="s">
        <v>143</v>
      </c>
      <c r="C99" s="1" t="s">
        <v>144</v>
      </c>
      <c r="D99" s="1" t="s">
        <v>144</v>
      </c>
      <c r="E99" s="17">
        <v>10007.769999999999</v>
      </c>
      <c r="F99" s="17">
        <v>6516.98</v>
      </c>
      <c r="G99" s="17">
        <v>2187.3500000000013</v>
      </c>
      <c r="H99" s="17">
        <v>825.03000000000111</v>
      </c>
      <c r="I99" s="17">
        <v>1446.7799999999997</v>
      </c>
      <c r="J99" s="17">
        <v>1344.5600000000013</v>
      </c>
      <c r="K99" s="17">
        <v>-560.13999999999578</v>
      </c>
      <c r="L99" s="17">
        <v>-554.2699999999968</v>
      </c>
      <c r="M99" s="17">
        <v>-635.48999999999978</v>
      </c>
      <c r="N99" s="17">
        <v>5470.490000000008</v>
      </c>
      <c r="O99" s="17">
        <v>3395.5799999999981</v>
      </c>
      <c r="P99" s="17">
        <v>5667.41</v>
      </c>
      <c r="Q99" s="20">
        <v>500.39</v>
      </c>
      <c r="R99" s="20">
        <v>325.85000000000002</v>
      </c>
      <c r="S99" s="20">
        <v>109.37</v>
      </c>
      <c r="T99" s="20">
        <v>41.25</v>
      </c>
      <c r="U99" s="20">
        <v>72.34</v>
      </c>
      <c r="V99" s="20">
        <v>67.23</v>
      </c>
      <c r="W99" s="20">
        <v>-28.01</v>
      </c>
      <c r="X99" s="20">
        <v>-27.71</v>
      </c>
      <c r="Y99" s="20">
        <v>-31.77</v>
      </c>
      <c r="Z99" s="20">
        <v>273.52</v>
      </c>
      <c r="AA99" s="20">
        <v>169.78</v>
      </c>
      <c r="AB99" s="20">
        <v>283.37</v>
      </c>
      <c r="AC99" s="17">
        <v>1352.8</v>
      </c>
      <c r="AD99" s="17">
        <v>868.51</v>
      </c>
      <c r="AE99" s="17">
        <v>287.61</v>
      </c>
      <c r="AF99" s="17">
        <v>106.91</v>
      </c>
      <c r="AG99" s="17">
        <v>184.81</v>
      </c>
      <c r="AH99" s="17">
        <v>169.19</v>
      </c>
      <c r="AI99" s="17">
        <v>-69.45</v>
      </c>
      <c r="AJ99" s="17">
        <v>-67.67</v>
      </c>
      <c r="AK99" s="17">
        <v>-76.37</v>
      </c>
      <c r="AL99" s="17">
        <v>647.33000000000004</v>
      </c>
      <c r="AM99" s="17">
        <v>395.33</v>
      </c>
      <c r="AN99" s="17">
        <v>649.38</v>
      </c>
      <c r="AO99" s="20">
        <v>11860.959999999997</v>
      </c>
      <c r="AP99" s="20">
        <v>7711.34</v>
      </c>
      <c r="AQ99" s="20">
        <v>2584.3300000000013</v>
      </c>
      <c r="AR99" s="20">
        <v>973.19000000000108</v>
      </c>
      <c r="AS99" s="20">
        <v>1703.9299999999996</v>
      </c>
      <c r="AT99" s="20">
        <v>1580.9800000000014</v>
      </c>
      <c r="AU99" s="20">
        <v>-657.59999999999582</v>
      </c>
      <c r="AV99" s="20">
        <v>-649.64999999999679</v>
      </c>
      <c r="AW99" s="20">
        <v>-743.62999999999977</v>
      </c>
      <c r="AX99" s="20">
        <v>6391.3400000000074</v>
      </c>
      <c r="AY99" s="20">
        <v>3960.6899999999982</v>
      </c>
      <c r="AZ99" s="20">
        <v>6600.16</v>
      </c>
      <c r="BA99" s="17">
        <f t="shared" si="8"/>
        <v>35112.050000000017</v>
      </c>
      <c r="BB99" s="17">
        <f t="shared" si="9"/>
        <v>1755.6100000000001</v>
      </c>
      <c r="BC99" s="17">
        <f t="shared" si="10"/>
        <v>4448.38</v>
      </c>
      <c r="BD99" s="17">
        <f t="shared" si="11"/>
        <v>41316.040000000008</v>
      </c>
    </row>
    <row r="100" spans="1:56" x14ac:dyDescent="0.25">
      <c r="A100" t="str">
        <f t="shared" si="7"/>
        <v>MAGE.BCHEXP</v>
      </c>
      <c r="B100" s="1" t="s">
        <v>145</v>
      </c>
      <c r="C100" s="1" t="s">
        <v>146</v>
      </c>
      <c r="D100" s="1" t="s">
        <v>30</v>
      </c>
      <c r="E100" s="17">
        <v>0</v>
      </c>
      <c r="F100" s="17">
        <v>0</v>
      </c>
      <c r="G100" s="17">
        <v>0</v>
      </c>
      <c r="H100" s="17">
        <v>0</v>
      </c>
      <c r="I100" s="17">
        <v>0.10000000000000003</v>
      </c>
      <c r="J100" s="17">
        <v>0</v>
      </c>
      <c r="K100" s="17">
        <v>6.029999999999994</v>
      </c>
      <c r="L100" s="17">
        <v>2.7700000000000031</v>
      </c>
      <c r="M100" s="17">
        <v>3.66</v>
      </c>
      <c r="N100" s="17">
        <v>0</v>
      </c>
      <c r="O100" s="17">
        <v>0.99999999999999989</v>
      </c>
      <c r="P100" s="17">
        <v>0</v>
      </c>
      <c r="Q100" s="20">
        <v>0</v>
      </c>
      <c r="R100" s="20">
        <v>0</v>
      </c>
      <c r="S100" s="20">
        <v>0</v>
      </c>
      <c r="T100" s="20">
        <v>0</v>
      </c>
      <c r="U100" s="20">
        <v>0.01</v>
      </c>
      <c r="V100" s="20">
        <v>0</v>
      </c>
      <c r="W100" s="20">
        <v>0.3</v>
      </c>
      <c r="X100" s="20">
        <v>0.14000000000000001</v>
      </c>
      <c r="Y100" s="20">
        <v>0.18</v>
      </c>
      <c r="Z100" s="20">
        <v>0</v>
      </c>
      <c r="AA100" s="20">
        <v>0.05</v>
      </c>
      <c r="AB100" s="20">
        <v>0</v>
      </c>
      <c r="AC100" s="17">
        <v>0</v>
      </c>
      <c r="AD100" s="17">
        <v>0</v>
      </c>
      <c r="AE100" s="17">
        <v>0</v>
      </c>
      <c r="AF100" s="17">
        <v>0</v>
      </c>
      <c r="AG100" s="17">
        <v>0.01</v>
      </c>
      <c r="AH100" s="17">
        <v>0</v>
      </c>
      <c r="AI100" s="17">
        <v>0.75</v>
      </c>
      <c r="AJ100" s="17">
        <v>0.34</v>
      </c>
      <c r="AK100" s="17">
        <v>0.44</v>
      </c>
      <c r="AL100" s="17">
        <v>0</v>
      </c>
      <c r="AM100" s="17">
        <v>0.12</v>
      </c>
      <c r="AN100" s="17">
        <v>0</v>
      </c>
      <c r="AO100" s="20">
        <v>0</v>
      </c>
      <c r="AP100" s="20">
        <v>0</v>
      </c>
      <c r="AQ100" s="20">
        <v>0</v>
      </c>
      <c r="AR100" s="20">
        <v>0</v>
      </c>
      <c r="AS100" s="20">
        <v>0.12000000000000002</v>
      </c>
      <c r="AT100" s="20">
        <v>0</v>
      </c>
      <c r="AU100" s="20">
        <v>7.0799999999999939</v>
      </c>
      <c r="AV100" s="20">
        <v>3.2500000000000031</v>
      </c>
      <c r="AW100" s="20">
        <v>4.28</v>
      </c>
      <c r="AX100" s="20">
        <v>0</v>
      </c>
      <c r="AY100" s="20">
        <v>1.17</v>
      </c>
      <c r="AZ100" s="20">
        <v>0</v>
      </c>
      <c r="BA100" s="17">
        <f t="shared" si="8"/>
        <v>13.559999999999997</v>
      </c>
      <c r="BB100" s="17">
        <f t="shared" si="9"/>
        <v>0.68</v>
      </c>
      <c r="BC100" s="17">
        <f t="shared" si="10"/>
        <v>1.6600000000000001</v>
      </c>
      <c r="BD100" s="17">
        <f t="shared" si="11"/>
        <v>15.899999999999997</v>
      </c>
    </row>
    <row r="101" spans="1:56" x14ac:dyDescent="0.25">
      <c r="A101" t="str">
        <f t="shared" si="7"/>
        <v>SCE.MKR1</v>
      </c>
      <c r="B101" s="1" t="s">
        <v>147</v>
      </c>
      <c r="C101" s="1" t="s">
        <v>148</v>
      </c>
      <c r="D101" s="1" t="s">
        <v>148</v>
      </c>
      <c r="E101" s="17">
        <v>1467.9799999999998</v>
      </c>
      <c r="F101" s="17">
        <v>1037.8399999999999</v>
      </c>
      <c r="G101" s="17">
        <v>1320.0400000000011</v>
      </c>
      <c r="H101" s="17">
        <v>83.060000000000855</v>
      </c>
      <c r="I101" s="17">
        <v>84.209999999999354</v>
      </c>
      <c r="J101" s="17">
        <v>29.540000000000873</v>
      </c>
      <c r="K101" s="17">
        <v>-171.14999999999998</v>
      </c>
      <c r="L101" s="17">
        <v>-156.98000000000002</v>
      </c>
      <c r="M101" s="17">
        <v>-302.71000000000026</v>
      </c>
      <c r="N101" s="17">
        <v>518.42999999999938</v>
      </c>
      <c r="O101" s="17">
        <v>282.23000000000047</v>
      </c>
      <c r="P101" s="17">
        <v>574.98999999999933</v>
      </c>
      <c r="Q101" s="20">
        <v>73.400000000000006</v>
      </c>
      <c r="R101" s="20">
        <v>51.89</v>
      </c>
      <c r="S101" s="20">
        <v>66</v>
      </c>
      <c r="T101" s="20">
        <v>4.1500000000000004</v>
      </c>
      <c r="U101" s="20">
        <v>4.21</v>
      </c>
      <c r="V101" s="20">
        <v>1.48</v>
      </c>
      <c r="W101" s="20">
        <v>-8.56</v>
      </c>
      <c r="X101" s="20">
        <v>-7.85</v>
      </c>
      <c r="Y101" s="20">
        <v>-15.14</v>
      </c>
      <c r="Z101" s="20">
        <v>25.92</v>
      </c>
      <c r="AA101" s="20">
        <v>14.11</v>
      </c>
      <c r="AB101" s="20">
        <v>28.75</v>
      </c>
      <c r="AC101" s="17">
        <v>198.43</v>
      </c>
      <c r="AD101" s="17">
        <v>138.31</v>
      </c>
      <c r="AE101" s="17">
        <v>173.57</v>
      </c>
      <c r="AF101" s="17">
        <v>10.76</v>
      </c>
      <c r="AG101" s="17">
        <v>10.76</v>
      </c>
      <c r="AH101" s="17">
        <v>3.72</v>
      </c>
      <c r="AI101" s="17">
        <v>-21.22</v>
      </c>
      <c r="AJ101" s="17">
        <v>-19.16</v>
      </c>
      <c r="AK101" s="17">
        <v>-36.380000000000003</v>
      </c>
      <c r="AL101" s="17">
        <v>61.35</v>
      </c>
      <c r="AM101" s="17">
        <v>32.86</v>
      </c>
      <c r="AN101" s="17">
        <v>65.88</v>
      </c>
      <c r="AO101" s="20">
        <v>1739.81</v>
      </c>
      <c r="AP101" s="20">
        <v>1228.04</v>
      </c>
      <c r="AQ101" s="20">
        <v>1559.610000000001</v>
      </c>
      <c r="AR101" s="20">
        <v>97.970000000000866</v>
      </c>
      <c r="AS101" s="20">
        <v>99.179999999999353</v>
      </c>
      <c r="AT101" s="20">
        <v>34.740000000000876</v>
      </c>
      <c r="AU101" s="20">
        <v>-200.92999999999998</v>
      </c>
      <c r="AV101" s="20">
        <v>-183.99</v>
      </c>
      <c r="AW101" s="20">
        <v>-354.23000000000025</v>
      </c>
      <c r="AX101" s="20">
        <v>605.69999999999936</v>
      </c>
      <c r="AY101" s="20">
        <v>329.2000000000005</v>
      </c>
      <c r="AZ101" s="20">
        <v>669.61999999999932</v>
      </c>
      <c r="BA101" s="17">
        <f t="shared" ref="BA101:BA132" si="12">SUM(E101:P101)</f>
        <v>4767.4800000000014</v>
      </c>
      <c r="BB101" s="17">
        <f t="shared" ref="BB101:BB132" si="13">SUM(Q101:AB101)</f>
        <v>238.36000000000007</v>
      </c>
      <c r="BC101" s="17">
        <f t="shared" si="10"/>
        <v>618.88</v>
      </c>
      <c r="BD101" s="17">
        <f t="shared" si="11"/>
        <v>5624.7200000000012</v>
      </c>
    </row>
    <row r="102" spans="1:56" x14ac:dyDescent="0.25">
      <c r="A102" t="str">
        <f t="shared" si="7"/>
        <v>TCN.MKRC</v>
      </c>
      <c r="B102" s="1" t="s">
        <v>35</v>
      </c>
      <c r="C102" s="1" t="s">
        <v>149</v>
      </c>
      <c r="D102" s="1" t="s">
        <v>149</v>
      </c>
      <c r="E102" s="17">
        <v>-19169.670000000006</v>
      </c>
      <c r="F102" s="17">
        <v>-13796.719999999998</v>
      </c>
      <c r="G102" s="17">
        <v>-12459.300000000007</v>
      </c>
      <c r="H102" s="17">
        <v>-15048.119999999999</v>
      </c>
      <c r="I102" s="17">
        <v>-1635.4199999999996</v>
      </c>
      <c r="J102" s="17">
        <v>-973.04000000000019</v>
      </c>
      <c r="K102" s="17">
        <v>-17486.829999999994</v>
      </c>
      <c r="L102" s="17">
        <v>-20410.71</v>
      </c>
      <c r="M102" s="17">
        <v>-12816.23</v>
      </c>
      <c r="N102" s="17">
        <v>-28200.990000000005</v>
      </c>
      <c r="O102" s="17">
        <v>-17586.509999999998</v>
      </c>
      <c r="P102" s="17">
        <v>-26156.03</v>
      </c>
      <c r="Q102" s="20">
        <v>-958.48</v>
      </c>
      <c r="R102" s="20">
        <v>-689.84</v>
      </c>
      <c r="S102" s="20">
        <v>-622.97</v>
      </c>
      <c r="T102" s="20">
        <v>-752.41</v>
      </c>
      <c r="U102" s="20">
        <v>-81.77</v>
      </c>
      <c r="V102" s="20">
        <v>-48.65</v>
      </c>
      <c r="W102" s="20">
        <v>-874.34</v>
      </c>
      <c r="X102" s="20">
        <v>-1020.54</v>
      </c>
      <c r="Y102" s="20">
        <v>-640.80999999999995</v>
      </c>
      <c r="Z102" s="20">
        <v>-1410.05</v>
      </c>
      <c r="AA102" s="20">
        <v>-879.33</v>
      </c>
      <c r="AB102" s="20">
        <v>-1307.8</v>
      </c>
      <c r="AC102" s="17">
        <v>-2591.2600000000002</v>
      </c>
      <c r="AD102" s="17">
        <v>-1838.68</v>
      </c>
      <c r="AE102" s="17">
        <v>-1638.23</v>
      </c>
      <c r="AF102" s="17">
        <v>-1949.94</v>
      </c>
      <c r="AG102" s="17">
        <v>-208.9</v>
      </c>
      <c r="AH102" s="17">
        <v>-122.44</v>
      </c>
      <c r="AI102" s="17">
        <v>-2168.13</v>
      </c>
      <c r="AJ102" s="17">
        <v>-2491.75</v>
      </c>
      <c r="AK102" s="17">
        <v>-1540.19</v>
      </c>
      <c r="AL102" s="17">
        <v>-3337.04</v>
      </c>
      <c r="AM102" s="17">
        <v>-2047.51</v>
      </c>
      <c r="AN102" s="17">
        <v>-2996.97</v>
      </c>
      <c r="AO102" s="20">
        <v>-22719.410000000003</v>
      </c>
      <c r="AP102" s="20">
        <v>-16325.239999999998</v>
      </c>
      <c r="AQ102" s="20">
        <v>-14720.500000000005</v>
      </c>
      <c r="AR102" s="20">
        <v>-17750.469999999998</v>
      </c>
      <c r="AS102" s="20">
        <v>-1926.0899999999997</v>
      </c>
      <c r="AT102" s="20">
        <v>-1144.1300000000001</v>
      </c>
      <c r="AU102" s="20">
        <v>-20529.299999999996</v>
      </c>
      <c r="AV102" s="20">
        <v>-23923</v>
      </c>
      <c r="AW102" s="20">
        <v>-14997.23</v>
      </c>
      <c r="AX102" s="20">
        <v>-32948.080000000002</v>
      </c>
      <c r="AY102" s="20">
        <v>-20513.349999999999</v>
      </c>
      <c r="AZ102" s="20">
        <v>-30460.799999999999</v>
      </c>
      <c r="BA102" s="17">
        <f t="shared" si="12"/>
        <v>-185739.57</v>
      </c>
      <c r="BB102" s="17">
        <f t="shared" si="13"/>
        <v>-9286.99</v>
      </c>
      <c r="BC102" s="17">
        <f t="shared" si="10"/>
        <v>-22931.040000000001</v>
      </c>
      <c r="BD102" s="17">
        <f t="shared" si="11"/>
        <v>-217957.6</v>
      </c>
    </row>
    <row r="103" spans="1:56" x14ac:dyDescent="0.25">
      <c r="A103" t="str">
        <f t="shared" si="7"/>
        <v>MSCG.BCHIMP</v>
      </c>
      <c r="B103" s="1" t="s">
        <v>150</v>
      </c>
      <c r="C103" s="1" t="s">
        <v>151</v>
      </c>
      <c r="D103" s="1" t="s">
        <v>22</v>
      </c>
      <c r="E103" s="17">
        <v>0</v>
      </c>
      <c r="F103" s="17">
        <v>0</v>
      </c>
      <c r="G103" s="17">
        <v>17.47</v>
      </c>
      <c r="H103" s="17">
        <v>0</v>
      </c>
      <c r="I103" s="17">
        <v>0</v>
      </c>
      <c r="J103" s="17">
        <v>0</v>
      </c>
      <c r="K103" s="17">
        <v>22.259999999999994</v>
      </c>
      <c r="L103" s="17">
        <v>0</v>
      </c>
      <c r="M103" s="17">
        <v>0</v>
      </c>
      <c r="N103" s="17">
        <v>0</v>
      </c>
      <c r="O103" s="17">
        <v>0</v>
      </c>
      <c r="P103" s="17">
        <v>0</v>
      </c>
      <c r="Q103" s="20">
        <v>0</v>
      </c>
      <c r="R103" s="20">
        <v>0</v>
      </c>
      <c r="S103" s="20">
        <v>0.87</v>
      </c>
      <c r="T103" s="20">
        <v>0</v>
      </c>
      <c r="U103" s="20">
        <v>0</v>
      </c>
      <c r="V103" s="20">
        <v>0</v>
      </c>
      <c r="W103" s="20">
        <v>1.1100000000000001</v>
      </c>
      <c r="X103" s="20">
        <v>0</v>
      </c>
      <c r="Y103" s="20">
        <v>0</v>
      </c>
      <c r="Z103" s="20">
        <v>0</v>
      </c>
      <c r="AA103" s="20">
        <v>0</v>
      </c>
      <c r="AB103" s="20">
        <v>0</v>
      </c>
      <c r="AC103" s="17">
        <v>0</v>
      </c>
      <c r="AD103" s="17">
        <v>0</v>
      </c>
      <c r="AE103" s="17">
        <v>2.2999999999999998</v>
      </c>
      <c r="AF103" s="17">
        <v>0</v>
      </c>
      <c r="AG103" s="17">
        <v>0</v>
      </c>
      <c r="AH103" s="17">
        <v>0</v>
      </c>
      <c r="AI103" s="17">
        <v>2.76</v>
      </c>
      <c r="AJ103" s="17">
        <v>0</v>
      </c>
      <c r="AK103" s="17">
        <v>0</v>
      </c>
      <c r="AL103" s="17">
        <v>0</v>
      </c>
      <c r="AM103" s="17">
        <v>0</v>
      </c>
      <c r="AN103" s="17">
        <v>0</v>
      </c>
      <c r="AO103" s="20">
        <v>0</v>
      </c>
      <c r="AP103" s="20">
        <v>0</v>
      </c>
      <c r="AQ103" s="20">
        <v>20.64</v>
      </c>
      <c r="AR103" s="20">
        <v>0</v>
      </c>
      <c r="AS103" s="20">
        <v>0</v>
      </c>
      <c r="AT103" s="20">
        <v>0</v>
      </c>
      <c r="AU103" s="20">
        <v>26.129999999999995</v>
      </c>
      <c r="AV103" s="20">
        <v>0</v>
      </c>
      <c r="AW103" s="20">
        <v>0</v>
      </c>
      <c r="AX103" s="20">
        <v>0</v>
      </c>
      <c r="AY103" s="20">
        <v>0</v>
      </c>
      <c r="AZ103" s="20">
        <v>0</v>
      </c>
      <c r="BA103" s="17">
        <f t="shared" si="12"/>
        <v>39.72999999999999</v>
      </c>
      <c r="BB103" s="17">
        <f t="shared" si="13"/>
        <v>1.98</v>
      </c>
      <c r="BC103" s="17">
        <f t="shared" si="10"/>
        <v>5.0599999999999996</v>
      </c>
      <c r="BD103" s="17">
        <f t="shared" si="11"/>
        <v>46.769999999999996</v>
      </c>
    </row>
    <row r="104" spans="1:56" x14ac:dyDescent="0.25">
      <c r="A104" t="str">
        <f t="shared" si="7"/>
        <v>MSCG.120SIMP</v>
      </c>
      <c r="B104" s="1" t="s">
        <v>150</v>
      </c>
      <c r="C104" s="1" t="s">
        <v>152</v>
      </c>
      <c r="D104" s="1" t="s">
        <v>76</v>
      </c>
      <c r="E104" s="17">
        <v>8158.8500000000022</v>
      </c>
      <c r="F104" s="17">
        <v>1267.68</v>
      </c>
      <c r="G104" s="17">
        <v>4597.3899999999994</v>
      </c>
      <c r="H104" s="17">
        <v>3241.3100000000009</v>
      </c>
      <c r="I104" s="17">
        <v>3218.06</v>
      </c>
      <c r="J104" s="17">
        <v>1085.2499999999998</v>
      </c>
      <c r="K104" s="17">
        <v>1231.75</v>
      </c>
      <c r="L104" s="17">
        <v>75.66</v>
      </c>
      <c r="M104" s="17">
        <v>1607.7000000000003</v>
      </c>
      <c r="N104" s="17">
        <v>7880.659999999998</v>
      </c>
      <c r="O104" s="17">
        <v>3708.0800000000004</v>
      </c>
      <c r="P104" s="17">
        <v>7828.8599999999988</v>
      </c>
      <c r="Q104" s="20">
        <v>407.94</v>
      </c>
      <c r="R104" s="20">
        <v>63.38</v>
      </c>
      <c r="S104" s="20">
        <v>229.87</v>
      </c>
      <c r="T104" s="20">
        <v>162.07</v>
      </c>
      <c r="U104" s="20">
        <v>160.9</v>
      </c>
      <c r="V104" s="20">
        <v>54.26</v>
      </c>
      <c r="W104" s="20">
        <v>61.59</v>
      </c>
      <c r="X104" s="20">
        <v>3.78</v>
      </c>
      <c r="Y104" s="20">
        <v>80.39</v>
      </c>
      <c r="Z104" s="20">
        <v>394.03</v>
      </c>
      <c r="AA104" s="20">
        <v>185.4</v>
      </c>
      <c r="AB104" s="20">
        <v>391.44</v>
      </c>
      <c r="AC104" s="17">
        <v>1102.8699999999999</v>
      </c>
      <c r="AD104" s="17">
        <v>168.94</v>
      </c>
      <c r="AE104" s="17">
        <v>604.49</v>
      </c>
      <c r="AF104" s="17">
        <v>420.01</v>
      </c>
      <c r="AG104" s="17">
        <v>411.06</v>
      </c>
      <c r="AH104" s="17">
        <v>136.56</v>
      </c>
      <c r="AI104" s="17">
        <v>152.72</v>
      </c>
      <c r="AJ104" s="17">
        <v>9.24</v>
      </c>
      <c r="AK104" s="17">
        <v>193.21</v>
      </c>
      <c r="AL104" s="17">
        <v>932.52</v>
      </c>
      <c r="AM104" s="17">
        <v>431.71</v>
      </c>
      <c r="AN104" s="17">
        <v>897.04</v>
      </c>
      <c r="AO104" s="20">
        <v>9669.6600000000035</v>
      </c>
      <c r="AP104" s="20">
        <v>1500.0000000000002</v>
      </c>
      <c r="AQ104" s="20">
        <v>5431.7499999999991</v>
      </c>
      <c r="AR104" s="20">
        <v>3823.3900000000012</v>
      </c>
      <c r="AS104" s="20">
        <v>3790.02</v>
      </c>
      <c r="AT104" s="20">
        <v>1276.0699999999997</v>
      </c>
      <c r="AU104" s="20">
        <v>1446.06</v>
      </c>
      <c r="AV104" s="20">
        <v>88.679999999999993</v>
      </c>
      <c r="AW104" s="20">
        <v>1881.3000000000004</v>
      </c>
      <c r="AX104" s="20">
        <v>9207.2099999999991</v>
      </c>
      <c r="AY104" s="20">
        <v>4325.1900000000005</v>
      </c>
      <c r="AZ104" s="20">
        <v>9117.34</v>
      </c>
      <c r="BA104" s="17">
        <f t="shared" si="12"/>
        <v>43901.250000000007</v>
      </c>
      <c r="BB104" s="17">
        <f t="shared" si="13"/>
        <v>2195.0500000000002</v>
      </c>
      <c r="BC104" s="17">
        <f t="shared" si="10"/>
        <v>5460.369999999999</v>
      </c>
      <c r="BD104" s="17">
        <f t="shared" si="11"/>
        <v>51556.67</v>
      </c>
    </row>
    <row r="105" spans="1:56" x14ac:dyDescent="0.25">
      <c r="A105" t="str">
        <f t="shared" si="7"/>
        <v>MSCG.BCHEXP</v>
      </c>
      <c r="B105" s="1" t="s">
        <v>150</v>
      </c>
      <c r="C105" s="1" t="s">
        <v>153</v>
      </c>
      <c r="D105" s="1" t="s">
        <v>30</v>
      </c>
      <c r="E105" s="17">
        <v>100.6</v>
      </c>
      <c r="F105" s="17">
        <v>139.85999999999996</v>
      </c>
      <c r="G105" s="17">
        <v>17.2</v>
      </c>
      <c r="H105" s="17">
        <v>6.8400000000000016</v>
      </c>
      <c r="I105" s="17">
        <v>3.87</v>
      </c>
      <c r="J105" s="17">
        <v>83.600000000000023</v>
      </c>
      <c r="K105" s="17">
        <v>201.52000000000021</v>
      </c>
      <c r="L105" s="17">
        <v>8.6600000000000108</v>
      </c>
      <c r="M105" s="17">
        <v>45.980000000000018</v>
      </c>
      <c r="N105" s="17">
        <v>0</v>
      </c>
      <c r="O105" s="17">
        <v>14.009999999999998</v>
      </c>
      <c r="P105" s="17">
        <v>534.32999999999981</v>
      </c>
      <c r="Q105" s="20">
        <v>5.03</v>
      </c>
      <c r="R105" s="20">
        <v>6.99</v>
      </c>
      <c r="S105" s="20">
        <v>0.86</v>
      </c>
      <c r="T105" s="20">
        <v>0.34</v>
      </c>
      <c r="U105" s="20">
        <v>0.19</v>
      </c>
      <c r="V105" s="20">
        <v>4.18</v>
      </c>
      <c r="W105" s="20">
        <v>10.08</v>
      </c>
      <c r="X105" s="20">
        <v>0.43</v>
      </c>
      <c r="Y105" s="20">
        <v>2.2999999999999998</v>
      </c>
      <c r="Z105" s="20">
        <v>0</v>
      </c>
      <c r="AA105" s="20">
        <v>0.7</v>
      </c>
      <c r="AB105" s="20">
        <v>26.72</v>
      </c>
      <c r="AC105" s="17">
        <v>13.6</v>
      </c>
      <c r="AD105" s="17">
        <v>18.64</v>
      </c>
      <c r="AE105" s="17">
        <v>2.2599999999999998</v>
      </c>
      <c r="AF105" s="17">
        <v>0.89</v>
      </c>
      <c r="AG105" s="17">
        <v>0.49</v>
      </c>
      <c r="AH105" s="17">
        <v>10.52</v>
      </c>
      <c r="AI105" s="17">
        <v>24.99</v>
      </c>
      <c r="AJ105" s="17">
        <v>1.06</v>
      </c>
      <c r="AK105" s="17">
        <v>5.53</v>
      </c>
      <c r="AL105" s="17">
        <v>0</v>
      </c>
      <c r="AM105" s="17">
        <v>1.63</v>
      </c>
      <c r="AN105" s="17">
        <v>61.22</v>
      </c>
      <c r="AO105" s="20">
        <v>119.22999999999999</v>
      </c>
      <c r="AP105" s="20">
        <v>165.48999999999995</v>
      </c>
      <c r="AQ105" s="20">
        <v>20.32</v>
      </c>
      <c r="AR105" s="20">
        <v>8.0700000000000021</v>
      </c>
      <c r="AS105" s="20">
        <v>4.5500000000000007</v>
      </c>
      <c r="AT105" s="20">
        <v>98.300000000000026</v>
      </c>
      <c r="AU105" s="20">
        <v>236.59000000000023</v>
      </c>
      <c r="AV105" s="20">
        <v>10.150000000000011</v>
      </c>
      <c r="AW105" s="20">
        <v>53.810000000000016</v>
      </c>
      <c r="AX105" s="20">
        <v>0</v>
      </c>
      <c r="AY105" s="20">
        <v>16.339999999999996</v>
      </c>
      <c r="AZ105" s="20">
        <v>622.26999999999987</v>
      </c>
      <c r="BA105" s="17">
        <f t="shared" si="12"/>
        <v>1156.47</v>
      </c>
      <c r="BB105" s="17">
        <f t="shared" si="13"/>
        <v>57.819999999999993</v>
      </c>
      <c r="BC105" s="17">
        <f t="shared" si="10"/>
        <v>140.82999999999998</v>
      </c>
      <c r="BD105" s="17">
        <f t="shared" si="11"/>
        <v>1355.1200000000001</v>
      </c>
    </row>
    <row r="106" spans="1:56" x14ac:dyDescent="0.25">
      <c r="A106" t="str">
        <f t="shared" si="7"/>
        <v>MSCG.SPCEXP</v>
      </c>
      <c r="B106" s="1" t="s">
        <v>150</v>
      </c>
      <c r="C106" s="1" t="s">
        <v>154</v>
      </c>
      <c r="D106" s="1" t="s">
        <v>81</v>
      </c>
      <c r="E106" s="17">
        <v>0</v>
      </c>
      <c r="F106" s="17">
        <v>0</v>
      </c>
      <c r="G106" s="17">
        <v>0</v>
      </c>
      <c r="H106" s="17">
        <v>0</v>
      </c>
      <c r="I106" s="17">
        <v>0</v>
      </c>
      <c r="J106" s="17">
        <v>0</v>
      </c>
      <c r="K106" s="17">
        <v>0</v>
      </c>
      <c r="L106" s="17">
        <v>-0.48000000000000176</v>
      </c>
      <c r="M106" s="17">
        <v>0</v>
      </c>
      <c r="N106" s="17">
        <v>0</v>
      </c>
      <c r="O106" s="17">
        <v>0</v>
      </c>
      <c r="P106" s="17">
        <v>0</v>
      </c>
      <c r="Q106" s="20">
        <v>0</v>
      </c>
      <c r="R106" s="20">
        <v>0</v>
      </c>
      <c r="S106" s="20">
        <v>0</v>
      </c>
      <c r="T106" s="20">
        <v>0</v>
      </c>
      <c r="U106" s="20">
        <v>0</v>
      </c>
      <c r="V106" s="20">
        <v>0</v>
      </c>
      <c r="W106" s="20">
        <v>0</v>
      </c>
      <c r="X106" s="20">
        <v>-0.02</v>
      </c>
      <c r="Y106" s="20">
        <v>0</v>
      </c>
      <c r="Z106" s="20">
        <v>0</v>
      </c>
      <c r="AA106" s="20">
        <v>0</v>
      </c>
      <c r="AB106" s="20">
        <v>0</v>
      </c>
      <c r="AC106" s="17">
        <v>0</v>
      </c>
      <c r="AD106" s="17">
        <v>0</v>
      </c>
      <c r="AE106" s="17">
        <v>0</v>
      </c>
      <c r="AF106" s="17">
        <v>0</v>
      </c>
      <c r="AG106" s="17">
        <v>0</v>
      </c>
      <c r="AH106" s="17">
        <v>0</v>
      </c>
      <c r="AI106" s="17">
        <v>0</v>
      </c>
      <c r="AJ106" s="17">
        <v>-0.06</v>
      </c>
      <c r="AK106" s="17">
        <v>0</v>
      </c>
      <c r="AL106" s="17">
        <v>0</v>
      </c>
      <c r="AM106" s="17">
        <v>0</v>
      </c>
      <c r="AN106" s="17">
        <v>0</v>
      </c>
      <c r="AO106" s="20">
        <v>0</v>
      </c>
      <c r="AP106" s="20">
        <v>0</v>
      </c>
      <c r="AQ106" s="20">
        <v>0</v>
      </c>
      <c r="AR106" s="20">
        <v>0</v>
      </c>
      <c r="AS106" s="20">
        <v>0</v>
      </c>
      <c r="AT106" s="20">
        <v>0</v>
      </c>
      <c r="AU106" s="20">
        <v>0</v>
      </c>
      <c r="AV106" s="20">
        <v>-0.56000000000000183</v>
      </c>
      <c r="AW106" s="20">
        <v>0</v>
      </c>
      <c r="AX106" s="20">
        <v>0</v>
      </c>
      <c r="AY106" s="20">
        <v>0</v>
      </c>
      <c r="AZ106" s="20">
        <v>0</v>
      </c>
      <c r="BA106" s="17">
        <f t="shared" si="12"/>
        <v>-0.48000000000000176</v>
      </c>
      <c r="BB106" s="17">
        <f t="shared" si="13"/>
        <v>-0.02</v>
      </c>
      <c r="BC106" s="17">
        <f t="shared" si="10"/>
        <v>-0.06</v>
      </c>
      <c r="BD106" s="17">
        <f t="shared" si="11"/>
        <v>-0.56000000000000183</v>
      </c>
    </row>
    <row r="107" spans="1:56" x14ac:dyDescent="0.25">
      <c r="A107" t="str">
        <f t="shared" ref="A107:A167" si="14">B107&amp;"."&amp;IF(D107="CES1/CES2",C107,IF(C107="CRE1/CRE2",C107,D107))</f>
        <v>GPWF.NEP1</v>
      </c>
      <c r="B107" s="1" t="s">
        <v>155</v>
      </c>
      <c r="C107" s="1" t="s">
        <v>156</v>
      </c>
      <c r="D107" s="1" t="s">
        <v>156</v>
      </c>
      <c r="E107" s="17">
        <v>3946.4899999999993</v>
      </c>
      <c r="F107" s="17">
        <v>2905.8699999999994</v>
      </c>
      <c r="G107" s="17">
        <v>2804.0099999999998</v>
      </c>
      <c r="H107" s="17">
        <v>2295.73</v>
      </c>
      <c r="I107" s="17">
        <v>2608.420000000001</v>
      </c>
      <c r="J107" s="17">
        <v>1871.0499999999988</v>
      </c>
      <c r="K107" s="17">
        <v>1038.1799999999994</v>
      </c>
      <c r="L107" s="17">
        <v>1715.82</v>
      </c>
      <c r="M107" s="17">
        <v>1527.77</v>
      </c>
      <c r="N107" s="17">
        <v>2206.2200000000012</v>
      </c>
      <c r="O107" s="17">
        <v>2367.2899999999991</v>
      </c>
      <c r="P107" s="17">
        <v>5136.0599999999995</v>
      </c>
      <c r="Q107" s="20">
        <v>197.32</v>
      </c>
      <c r="R107" s="20">
        <v>145.29</v>
      </c>
      <c r="S107" s="20">
        <v>140.19999999999999</v>
      </c>
      <c r="T107" s="20">
        <v>114.79</v>
      </c>
      <c r="U107" s="20">
        <v>130.41999999999999</v>
      </c>
      <c r="V107" s="20">
        <v>93.55</v>
      </c>
      <c r="W107" s="20">
        <v>51.91</v>
      </c>
      <c r="X107" s="20">
        <v>85.79</v>
      </c>
      <c r="Y107" s="20">
        <v>76.39</v>
      </c>
      <c r="Z107" s="20">
        <v>110.31</v>
      </c>
      <c r="AA107" s="20">
        <v>118.36</v>
      </c>
      <c r="AB107" s="20">
        <v>256.8</v>
      </c>
      <c r="AC107" s="17">
        <v>533.47</v>
      </c>
      <c r="AD107" s="17">
        <v>387.26</v>
      </c>
      <c r="AE107" s="17">
        <v>368.69</v>
      </c>
      <c r="AF107" s="17">
        <v>297.48</v>
      </c>
      <c r="AG107" s="17">
        <v>333.19</v>
      </c>
      <c r="AH107" s="17">
        <v>235.44</v>
      </c>
      <c r="AI107" s="17">
        <v>128.72</v>
      </c>
      <c r="AJ107" s="17">
        <v>209.47</v>
      </c>
      <c r="AK107" s="17">
        <v>183.6</v>
      </c>
      <c r="AL107" s="17">
        <v>261.06</v>
      </c>
      <c r="AM107" s="17">
        <v>275.61</v>
      </c>
      <c r="AN107" s="17">
        <v>588.49</v>
      </c>
      <c r="AO107" s="20">
        <v>4677.28</v>
      </c>
      <c r="AP107" s="20">
        <v>3438.4199999999992</v>
      </c>
      <c r="AQ107" s="20">
        <v>3312.8999999999996</v>
      </c>
      <c r="AR107" s="20">
        <v>2708</v>
      </c>
      <c r="AS107" s="20">
        <v>3072.0300000000011</v>
      </c>
      <c r="AT107" s="20">
        <v>2200.0399999999986</v>
      </c>
      <c r="AU107" s="20">
        <v>1218.8099999999995</v>
      </c>
      <c r="AV107" s="20">
        <v>2011.08</v>
      </c>
      <c r="AW107" s="20">
        <v>1787.76</v>
      </c>
      <c r="AX107" s="20">
        <v>2577.5900000000011</v>
      </c>
      <c r="AY107" s="20">
        <v>2761.2599999999993</v>
      </c>
      <c r="AZ107" s="20">
        <v>5981.3499999999995</v>
      </c>
      <c r="BA107" s="17">
        <f t="shared" si="12"/>
        <v>30422.909999999996</v>
      </c>
      <c r="BB107" s="17">
        <f t="shared" si="13"/>
        <v>1521.1299999999997</v>
      </c>
      <c r="BC107" s="17">
        <f t="shared" si="10"/>
        <v>3802.4799999999996</v>
      </c>
      <c r="BD107" s="17">
        <f t="shared" si="11"/>
        <v>35746.519999999997</v>
      </c>
    </row>
    <row r="108" spans="1:56" x14ac:dyDescent="0.25">
      <c r="A108" t="str">
        <f t="shared" si="14"/>
        <v>APNC.NOVAGEN15M</v>
      </c>
      <c r="B108" s="1" t="s">
        <v>157</v>
      </c>
      <c r="C108" s="1" t="s">
        <v>158</v>
      </c>
      <c r="D108" s="1" t="s">
        <v>158</v>
      </c>
      <c r="E108" s="17">
        <v>-413.53000000000156</v>
      </c>
      <c r="F108" s="17">
        <v>-327.90000000000168</v>
      </c>
      <c r="G108" s="17">
        <v>-98.479999999999507</v>
      </c>
      <c r="H108" s="17">
        <v>-1411.8200000000004</v>
      </c>
      <c r="I108" s="17">
        <v>-673.98</v>
      </c>
      <c r="J108" s="17">
        <v>-771.05</v>
      </c>
      <c r="K108" s="17">
        <v>-1681.0899999999992</v>
      </c>
      <c r="L108" s="17">
        <v>-2022.7700000000004</v>
      </c>
      <c r="M108" s="17">
        <v>-2920.52</v>
      </c>
      <c r="N108" s="17">
        <v>-4622.1399999999949</v>
      </c>
      <c r="O108" s="17">
        <v>-2251.6399999999985</v>
      </c>
      <c r="P108" s="17">
        <v>-1966.2299999999996</v>
      </c>
      <c r="Q108" s="20">
        <v>-20.68</v>
      </c>
      <c r="R108" s="20">
        <v>-16.399999999999999</v>
      </c>
      <c r="S108" s="20">
        <v>-4.92</v>
      </c>
      <c r="T108" s="20">
        <v>-70.59</v>
      </c>
      <c r="U108" s="20">
        <v>-33.700000000000003</v>
      </c>
      <c r="V108" s="20">
        <v>-38.549999999999997</v>
      </c>
      <c r="W108" s="20">
        <v>-84.05</v>
      </c>
      <c r="X108" s="20">
        <v>-101.14</v>
      </c>
      <c r="Y108" s="20">
        <v>-146.03</v>
      </c>
      <c r="Z108" s="20">
        <v>-231.11</v>
      </c>
      <c r="AA108" s="20">
        <v>-112.58</v>
      </c>
      <c r="AB108" s="20">
        <v>-98.31</v>
      </c>
      <c r="AC108" s="17">
        <v>-55.9</v>
      </c>
      <c r="AD108" s="17">
        <v>-43.7</v>
      </c>
      <c r="AE108" s="17">
        <v>-12.95</v>
      </c>
      <c r="AF108" s="17">
        <v>-182.94</v>
      </c>
      <c r="AG108" s="17">
        <v>-86.09</v>
      </c>
      <c r="AH108" s="17">
        <v>-97.02</v>
      </c>
      <c r="AI108" s="17">
        <v>-208.43</v>
      </c>
      <c r="AJ108" s="17">
        <v>-246.94</v>
      </c>
      <c r="AK108" s="17">
        <v>-350.97</v>
      </c>
      <c r="AL108" s="17">
        <v>-546.94000000000005</v>
      </c>
      <c r="AM108" s="17">
        <v>-262.14999999999998</v>
      </c>
      <c r="AN108" s="17">
        <v>-225.29</v>
      </c>
      <c r="AO108" s="20">
        <v>-490.11000000000155</v>
      </c>
      <c r="AP108" s="20">
        <v>-388.00000000000165</v>
      </c>
      <c r="AQ108" s="20">
        <v>-116.34999999999951</v>
      </c>
      <c r="AR108" s="20">
        <v>-1665.3500000000004</v>
      </c>
      <c r="AS108" s="20">
        <v>-793.7700000000001</v>
      </c>
      <c r="AT108" s="20">
        <v>-906.61999999999989</v>
      </c>
      <c r="AU108" s="20">
        <v>-1973.5699999999993</v>
      </c>
      <c r="AV108" s="20">
        <v>-2370.8500000000004</v>
      </c>
      <c r="AW108" s="20">
        <v>-3417.5200000000004</v>
      </c>
      <c r="AX108" s="20">
        <v>-5400.1899999999951</v>
      </c>
      <c r="AY108" s="20">
        <v>-2626.3699999999985</v>
      </c>
      <c r="AZ108" s="20">
        <v>-2289.8299999999995</v>
      </c>
      <c r="BA108" s="17">
        <f t="shared" si="12"/>
        <v>-19161.149999999998</v>
      </c>
      <c r="BB108" s="17">
        <f t="shared" si="13"/>
        <v>-958.06000000000017</v>
      </c>
      <c r="BC108" s="17">
        <f t="shared" si="10"/>
        <v>-2319.3200000000002</v>
      </c>
      <c r="BD108" s="17">
        <f t="shared" si="11"/>
        <v>-22438.529999999995</v>
      </c>
    </row>
    <row r="109" spans="1:56" x14ac:dyDescent="0.25">
      <c r="A109" t="str">
        <f t="shared" si="14"/>
        <v>NPC.NPC1</v>
      </c>
      <c r="B109" s="1" t="s">
        <v>159</v>
      </c>
      <c r="C109" s="1" t="s">
        <v>160</v>
      </c>
      <c r="D109" s="1" t="s">
        <v>160</v>
      </c>
      <c r="E109" s="17">
        <v>-749.17999999999984</v>
      </c>
      <c r="F109" s="17">
        <v>-86.309999999999974</v>
      </c>
      <c r="G109" s="17">
        <v>-479.97000000000014</v>
      </c>
      <c r="H109" s="17">
        <v>-1.3599999999999999</v>
      </c>
      <c r="I109" s="17">
        <v>-873.44</v>
      </c>
      <c r="J109" s="17">
        <v>-67.340000000000018</v>
      </c>
      <c r="K109" s="17">
        <v>0</v>
      </c>
      <c r="L109" s="17">
        <v>0</v>
      </c>
      <c r="M109" s="17">
        <v>0</v>
      </c>
      <c r="N109" s="17">
        <v>0</v>
      </c>
      <c r="O109" s="17">
        <v>0</v>
      </c>
      <c r="P109" s="17">
        <v>0</v>
      </c>
      <c r="Q109" s="20">
        <v>-37.46</v>
      </c>
      <c r="R109" s="20">
        <v>-4.32</v>
      </c>
      <c r="S109" s="20">
        <v>-24</v>
      </c>
      <c r="T109" s="20">
        <v>-7.0000000000000007E-2</v>
      </c>
      <c r="U109" s="20">
        <v>-43.67</v>
      </c>
      <c r="V109" s="20">
        <v>-3.37</v>
      </c>
      <c r="W109" s="20">
        <v>0</v>
      </c>
      <c r="X109" s="20">
        <v>0</v>
      </c>
      <c r="Y109" s="20">
        <v>0</v>
      </c>
      <c r="Z109" s="20">
        <v>0</v>
      </c>
      <c r="AA109" s="20">
        <v>0</v>
      </c>
      <c r="AB109" s="20">
        <v>0</v>
      </c>
      <c r="AC109" s="17">
        <v>-101.27</v>
      </c>
      <c r="AD109" s="17">
        <v>-11.5</v>
      </c>
      <c r="AE109" s="17">
        <v>-63.11</v>
      </c>
      <c r="AF109" s="17">
        <v>-0.18</v>
      </c>
      <c r="AG109" s="17">
        <v>-111.57</v>
      </c>
      <c r="AH109" s="17">
        <v>-8.4700000000000006</v>
      </c>
      <c r="AI109" s="17">
        <v>0</v>
      </c>
      <c r="AJ109" s="17">
        <v>0</v>
      </c>
      <c r="AK109" s="17">
        <v>0</v>
      </c>
      <c r="AL109" s="17">
        <v>0</v>
      </c>
      <c r="AM109" s="17">
        <v>0</v>
      </c>
      <c r="AN109" s="17">
        <v>0</v>
      </c>
      <c r="AO109" s="20">
        <v>-887.90999999999985</v>
      </c>
      <c r="AP109" s="20">
        <v>-102.12999999999997</v>
      </c>
      <c r="AQ109" s="20">
        <v>-567.08000000000015</v>
      </c>
      <c r="AR109" s="20">
        <v>-1.6099999999999999</v>
      </c>
      <c r="AS109" s="20">
        <v>-1028.68</v>
      </c>
      <c r="AT109" s="20">
        <v>-79.180000000000021</v>
      </c>
      <c r="AU109" s="20">
        <v>0</v>
      </c>
      <c r="AV109" s="20">
        <v>0</v>
      </c>
      <c r="AW109" s="20">
        <v>0</v>
      </c>
      <c r="AX109" s="20">
        <v>0</v>
      </c>
      <c r="AY109" s="20">
        <v>0</v>
      </c>
      <c r="AZ109" s="20">
        <v>0</v>
      </c>
      <c r="BA109" s="17">
        <f t="shared" si="12"/>
        <v>-2257.6000000000004</v>
      </c>
      <c r="BB109" s="17">
        <f t="shared" si="13"/>
        <v>-112.89</v>
      </c>
      <c r="BC109" s="17">
        <f t="shared" si="10"/>
        <v>-296.10000000000002</v>
      </c>
      <c r="BD109" s="17">
        <f t="shared" si="11"/>
        <v>-2666.5899999999997</v>
      </c>
    </row>
    <row r="110" spans="1:56" x14ac:dyDescent="0.25">
      <c r="A110" t="str">
        <f t="shared" si="14"/>
        <v>GPI.NPP1</v>
      </c>
      <c r="B110" s="1" t="s">
        <v>161</v>
      </c>
      <c r="C110" s="1" t="s">
        <v>162</v>
      </c>
      <c r="D110" s="1" t="s">
        <v>162</v>
      </c>
      <c r="E110" s="17">
        <v>-5733.3</v>
      </c>
      <c r="F110" s="17">
        <v>-489.27999999999986</v>
      </c>
      <c r="G110" s="17">
        <v>-3591.9299999999994</v>
      </c>
      <c r="H110" s="17">
        <v>-2666.66</v>
      </c>
      <c r="I110" s="17">
        <v>-23460.810000000005</v>
      </c>
      <c r="J110" s="17">
        <v>-8648.4100000000017</v>
      </c>
      <c r="K110" s="17">
        <v>-9856.1300000000028</v>
      </c>
      <c r="L110" s="17">
        <v>-1509.43</v>
      </c>
      <c r="M110" s="17">
        <v>-1321.8500000000004</v>
      </c>
      <c r="N110" s="17">
        <v>-10446.23</v>
      </c>
      <c r="O110" s="17">
        <v>-953.88</v>
      </c>
      <c r="P110" s="17">
        <v>-10732.080000000004</v>
      </c>
      <c r="Q110" s="20">
        <v>-286.67</v>
      </c>
      <c r="R110" s="20">
        <v>-24.46</v>
      </c>
      <c r="S110" s="20">
        <v>-179.6</v>
      </c>
      <c r="T110" s="20">
        <v>-133.33000000000001</v>
      </c>
      <c r="U110" s="20">
        <v>-1173.04</v>
      </c>
      <c r="V110" s="20">
        <v>-432.42</v>
      </c>
      <c r="W110" s="20">
        <v>-492.81</v>
      </c>
      <c r="X110" s="20">
        <v>-75.47</v>
      </c>
      <c r="Y110" s="20">
        <v>-66.09</v>
      </c>
      <c r="Z110" s="20">
        <v>-522.30999999999995</v>
      </c>
      <c r="AA110" s="20">
        <v>-47.69</v>
      </c>
      <c r="AB110" s="20">
        <v>-536.6</v>
      </c>
      <c r="AC110" s="17">
        <v>-775</v>
      </c>
      <c r="AD110" s="17">
        <v>-65.209999999999994</v>
      </c>
      <c r="AE110" s="17">
        <v>-472.29</v>
      </c>
      <c r="AF110" s="17">
        <v>-345.55</v>
      </c>
      <c r="AG110" s="17">
        <v>-2996.8</v>
      </c>
      <c r="AH110" s="17">
        <v>-1088.23</v>
      </c>
      <c r="AI110" s="17">
        <v>-1222.03</v>
      </c>
      <c r="AJ110" s="17">
        <v>-184.27</v>
      </c>
      <c r="AK110" s="17">
        <v>-158.85</v>
      </c>
      <c r="AL110" s="17">
        <v>-1236.1099999999999</v>
      </c>
      <c r="AM110" s="17">
        <v>-111.06</v>
      </c>
      <c r="AN110" s="17">
        <v>-1229.69</v>
      </c>
      <c r="AO110" s="20">
        <v>-6794.97</v>
      </c>
      <c r="AP110" s="20">
        <v>-578.94999999999993</v>
      </c>
      <c r="AQ110" s="20">
        <v>-4243.82</v>
      </c>
      <c r="AR110" s="20">
        <v>-3145.54</v>
      </c>
      <c r="AS110" s="20">
        <v>-27630.650000000005</v>
      </c>
      <c r="AT110" s="20">
        <v>-10169.060000000001</v>
      </c>
      <c r="AU110" s="20">
        <v>-11570.970000000003</v>
      </c>
      <c r="AV110" s="20">
        <v>-1769.17</v>
      </c>
      <c r="AW110" s="20">
        <v>-1546.7900000000002</v>
      </c>
      <c r="AX110" s="20">
        <v>-12204.65</v>
      </c>
      <c r="AY110" s="20">
        <v>-1112.6299999999999</v>
      </c>
      <c r="AZ110" s="20">
        <v>-12498.370000000004</v>
      </c>
      <c r="BA110" s="17">
        <f t="shared" si="12"/>
        <v>-79409.99000000002</v>
      </c>
      <c r="BB110" s="17">
        <f t="shared" si="13"/>
        <v>-3970.49</v>
      </c>
      <c r="BC110" s="17">
        <f t="shared" si="10"/>
        <v>-9885.09</v>
      </c>
      <c r="BD110" s="17">
        <f t="shared" si="11"/>
        <v>-93265.57</v>
      </c>
    </row>
    <row r="111" spans="1:56" x14ac:dyDescent="0.25">
      <c r="A111" t="str">
        <f t="shared" si="14"/>
        <v>NRG.NRG3</v>
      </c>
      <c r="B111" s="1" t="s">
        <v>163</v>
      </c>
      <c r="C111" s="1" t="s">
        <v>164</v>
      </c>
      <c r="D111" s="1" t="s">
        <v>164</v>
      </c>
      <c r="E111" s="17">
        <v>-3273.3399999999997</v>
      </c>
      <c r="F111" s="17">
        <v>-4865.3500000000004</v>
      </c>
      <c r="G111" s="17">
        <v>-4178.47</v>
      </c>
      <c r="H111" s="17">
        <v>-3727.7400000000002</v>
      </c>
      <c r="I111" s="17">
        <v>-4209.3100000000004</v>
      </c>
      <c r="J111" s="17">
        <v>-3823.5099999999998</v>
      </c>
      <c r="K111" s="17">
        <v>-4381.3599999999997</v>
      </c>
      <c r="L111" s="17">
        <v>-4712.3899999999994</v>
      </c>
      <c r="M111" s="17">
        <v>-910.76</v>
      </c>
      <c r="N111" s="17">
        <v>0</v>
      </c>
      <c r="O111" s="17">
        <v>-706.89</v>
      </c>
      <c r="P111" s="17">
        <v>-7304.63</v>
      </c>
      <c r="Q111" s="20">
        <v>-163.66999999999999</v>
      </c>
      <c r="R111" s="20">
        <v>-243.27</v>
      </c>
      <c r="S111" s="20">
        <v>-208.92</v>
      </c>
      <c r="T111" s="20">
        <v>-186.39</v>
      </c>
      <c r="U111" s="20">
        <v>-210.47</v>
      </c>
      <c r="V111" s="20">
        <v>-191.18</v>
      </c>
      <c r="W111" s="20">
        <v>-219.07</v>
      </c>
      <c r="X111" s="20">
        <v>-235.62</v>
      </c>
      <c r="Y111" s="20">
        <v>-45.54</v>
      </c>
      <c r="Z111" s="20">
        <v>0</v>
      </c>
      <c r="AA111" s="20">
        <v>-35.340000000000003</v>
      </c>
      <c r="AB111" s="20">
        <v>-365.23</v>
      </c>
      <c r="AC111" s="17">
        <v>-442.47</v>
      </c>
      <c r="AD111" s="17">
        <v>-648.4</v>
      </c>
      <c r="AE111" s="17">
        <v>-549.41</v>
      </c>
      <c r="AF111" s="17">
        <v>-483.04</v>
      </c>
      <c r="AG111" s="17">
        <v>-537.67999999999995</v>
      </c>
      <c r="AH111" s="17">
        <v>-481.11</v>
      </c>
      <c r="AI111" s="17">
        <v>-543.23</v>
      </c>
      <c r="AJ111" s="17">
        <v>-575.29</v>
      </c>
      <c r="AK111" s="17">
        <v>-109.45</v>
      </c>
      <c r="AL111" s="17">
        <v>0</v>
      </c>
      <c r="AM111" s="17">
        <v>-82.3</v>
      </c>
      <c r="AN111" s="17">
        <v>-836.97</v>
      </c>
      <c r="AO111" s="20">
        <v>-3879.4799999999996</v>
      </c>
      <c r="AP111" s="20">
        <v>-5757.02</v>
      </c>
      <c r="AQ111" s="20">
        <v>-4936.8</v>
      </c>
      <c r="AR111" s="20">
        <v>-4397.17</v>
      </c>
      <c r="AS111" s="20">
        <v>-4957.4600000000009</v>
      </c>
      <c r="AT111" s="20">
        <v>-4495.7999999999993</v>
      </c>
      <c r="AU111" s="20">
        <v>-5143.66</v>
      </c>
      <c r="AV111" s="20">
        <v>-5523.2999999999993</v>
      </c>
      <c r="AW111" s="20">
        <v>-1065.75</v>
      </c>
      <c r="AX111" s="20">
        <v>0</v>
      </c>
      <c r="AY111" s="20">
        <v>-824.53</v>
      </c>
      <c r="AZ111" s="20">
        <v>-8506.83</v>
      </c>
      <c r="BA111" s="17">
        <f t="shared" si="12"/>
        <v>-42093.75</v>
      </c>
      <c r="BB111" s="17">
        <f t="shared" si="13"/>
        <v>-2104.6999999999998</v>
      </c>
      <c r="BC111" s="17">
        <f t="shared" si="10"/>
        <v>-5289.3499999999995</v>
      </c>
      <c r="BD111" s="17">
        <f t="shared" si="11"/>
        <v>-49487.8</v>
      </c>
    </row>
    <row r="112" spans="1:56" x14ac:dyDescent="0.25">
      <c r="A112" t="str">
        <f t="shared" si="14"/>
        <v>NXI.NX01</v>
      </c>
      <c r="B112" s="1" t="s">
        <v>165</v>
      </c>
      <c r="C112" s="1" t="s">
        <v>166</v>
      </c>
      <c r="D112" s="1" t="s">
        <v>166</v>
      </c>
      <c r="E112" s="17">
        <v>-1804.1900000000014</v>
      </c>
      <c r="F112" s="17">
        <v>-242.88000000000005</v>
      </c>
      <c r="G112" s="17">
        <v>-544.7900000000003</v>
      </c>
      <c r="H112" s="17">
        <v>-1568.9200000000003</v>
      </c>
      <c r="I112" s="17">
        <v>-1843.0800000000004</v>
      </c>
      <c r="J112" s="17">
        <v>-1899.77</v>
      </c>
      <c r="K112" s="17">
        <v>-2320.1799999999994</v>
      </c>
      <c r="L112" s="17">
        <v>-2779.4900000000002</v>
      </c>
      <c r="M112" s="17">
        <v>-995.28999999999985</v>
      </c>
      <c r="N112" s="17">
        <v>-1592.8500000000004</v>
      </c>
      <c r="O112" s="17">
        <v>-212.82</v>
      </c>
      <c r="P112" s="17">
        <v>-2621.2800000000002</v>
      </c>
      <c r="Q112" s="20">
        <v>-90.21</v>
      </c>
      <c r="R112" s="20">
        <v>-12.14</v>
      </c>
      <c r="S112" s="20">
        <v>-27.24</v>
      </c>
      <c r="T112" s="20">
        <v>-78.45</v>
      </c>
      <c r="U112" s="20">
        <v>-92.15</v>
      </c>
      <c r="V112" s="20">
        <v>-94.99</v>
      </c>
      <c r="W112" s="20">
        <v>-116.01</v>
      </c>
      <c r="X112" s="20">
        <v>-138.97</v>
      </c>
      <c r="Y112" s="20">
        <v>-49.76</v>
      </c>
      <c r="Z112" s="20">
        <v>-79.64</v>
      </c>
      <c r="AA112" s="20">
        <v>-10.64</v>
      </c>
      <c r="AB112" s="20">
        <v>-131.06</v>
      </c>
      <c r="AC112" s="17">
        <v>-243.88</v>
      </c>
      <c r="AD112" s="17">
        <v>-32.369999999999997</v>
      </c>
      <c r="AE112" s="17">
        <v>-71.63</v>
      </c>
      <c r="AF112" s="17">
        <v>-203.3</v>
      </c>
      <c r="AG112" s="17">
        <v>-235.43</v>
      </c>
      <c r="AH112" s="17">
        <v>-239.05</v>
      </c>
      <c r="AI112" s="17">
        <v>-287.67</v>
      </c>
      <c r="AJ112" s="17">
        <v>-339.32</v>
      </c>
      <c r="AK112" s="17">
        <v>-119.61</v>
      </c>
      <c r="AL112" s="17">
        <v>-188.48</v>
      </c>
      <c r="AM112" s="17">
        <v>-24.78</v>
      </c>
      <c r="AN112" s="17">
        <v>-300.35000000000002</v>
      </c>
      <c r="AO112" s="20">
        <v>-2138.2800000000016</v>
      </c>
      <c r="AP112" s="20">
        <v>-287.39000000000004</v>
      </c>
      <c r="AQ112" s="20">
        <v>-643.66000000000031</v>
      </c>
      <c r="AR112" s="20">
        <v>-1850.6700000000003</v>
      </c>
      <c r="AS112" s="20">
        <v>-2170.6600000000003</v>
      </c>
      <c r="AT112" s="20">
        <v>-2233.81</v>
      </c>
      <c r="AU112" s="20">
        <v>-2723.8599999999997</v>
      </c>
      <c r="AV112" s="20">
        <v>-3257.78</v>
      </c>
      <c r="AW112" s="20">
        <v>-1164.6599999999999</v>
      </c>
      <c r="AX112" s="20">
        <v>-1860.9700000000005</v>
      </c>
      <c r="AY112" s="20">
        <v>-248.23999999999998</v>
      </c>
      <c r="AZ112" s="20">
        <v>-3052.69</v>
      </c>
      <c r="BA112" s="17">
        <f t="shared" si="12"/>
        <v>-18425.54</v>
      </c>
      <c r="BB112" s="17">
        <f t="shared" si="13"/>
        <v>-921.26</v>
      </c>
      <c r="BC112" s="17">
        <f t="shared" si="10"/>
        <v>-2285.87</v>
      </c>
      <c r="BD112" s="17">
        <f t="shared" si="11"/>
        <v>-21632.670000000006</v>
      </c>
    </row>
    <row r="113" spans="1:56" x14ac:dyDescent="0.25">
      <c r="A113" t="str">
        <f t="shared" si="14"/>
        <v>NXI.NX02</v>
      </c>
      <c r="B113" s="1" t="s">
        <v>165</v>
      </c>
      <c r="C113" s="1" t="s">
        <v>167</v>
      </c>
      <c r="D113" s="1" t="s">
        <v>167</v>
      </c>
      <c r="E113" s="17">
        <v>20915.099999999995</v>
      </c>
      <c r="F113" s="17">
        <v>22151.89</v>
      </c>
      <c r="G113" s="17">
        <v>21328.13</v>
      </c>
      <c r="H113" s="17">
        <v>15802.259999999998</v>
      </c>
      <c r="I113" s="17">
        <v>1861.8899999999994</v>
      </c>
      <c r="J113" s="17">
        <v>0</v>
      </c>
      <c r="K113" s="17">
        <v>5829.4400000000014</v>
      </c>
      <c r="L113" s="17">
        <v>10045.779999999999</v>
      </c>
      <c r="M113" s="17">
        <v>17591.799999999996</v>
      </c>
      <c r="N113" s="17">
        <v>43266.170000000006</v>
      </c>
      <c r="O113" s="17">
        <v>12558.590000000002</v>
      </c>
      <c r="P113" s="17">
        <v>25151.400000000005</v>
      </c>
      <c r="Q113" s="20">
        <v>1045.76</v>
      </c>
      <c r="R113" s="20">
        <v>1107.5899999999999</v>
      </c>
      <c r="S113" s="20">
        <v>1066.4100000000001</v>
      </c>
      <c r="T113" s="20">
        <v>790.11</v>
      </c>
      <c r="U113" s="20">
        <v>93.09</v>
      </c>
      <c r="V113" s="20">
        <v>0</v>
      </c>
      <c r="W113" s="20">
        <v>291.47000000000003</v>
      </c>
      <c r="X113" s="20">
        <v>502.29</v>
      </c>
      <c r="Y113" s="20">
        <v>879.59</v>
      </c>
      <c r="Z113" s="20">
        <v>2163.31</v>
      </c>
      <c r="AA113" s="20">
        <v>627.92999999999995</v>
      </c>
      <c r="AB113" s="20">
        <v>1257.57</v>
      </c>
      <c r="AC113" s="17">
        <v>2827.2</v>
      </c>
      <c r="AD113" s="17">
        <v>2952.16</v>
      </c>
      <c r="AE113" s="17">
        <v>2804.36</v>
      </c>
      <c r="AF113" s="17">
        <v>2047.67</v>
      </c>
      <c r="AG113" s="17">
        <v>237.83</v>
      </c>
      <c r="AH113" s="17">
        <v>0</v>
      </c>
      <c r="AI113" s="17">
        <v>722.77</v>
      </c>
      <c r="AJ113" s="17">
        <v>1226.3900000000001</v>
      </c>
      <c r="AK113" s="17">
        <v>2114.09</v>
      </c>
      <c r="AL113" s="17">
        <v>5119.71</v>
      </c>
      <c r="AM113" s="17">
        <v>1462.13</v>
      </c>
      <c r="AN113" s="17">
        <v>2881.86</v>
      </c>
      <c r="AO113" s="20">
        <v>24788.059999999994</v>
      </c>
      <c r="AP113" s="20">
        <v>26211.64</v>
      </c>
      <c r="AQ113" s="20">
        <v>25198.9</v>
      </c>
      <c r="AR113" s="20">
        <v>18640.04</v>
      </c>
      <c r="AS113" s="20">
        <v>2192.8099999999995</v>
      </c>
      <c r="AT113" s="20">
        <v>0</v>
      </c>
      <c r="AU113" s="20">
        <v>6843.6800000000021</v>
      </c>
      <c r="AV113" s="20">
        <v>11774.46</v>
      </c>
      <c r="AW113" s="20">
        <v>20585.479999999996</v>
      </c>
      <c r="AX113" s="20">
        <v>50549.19</v>
      </c>
      <c r="AY113" s="20">
        <v>14648.650000000001</v>
      </c>
      <c r="AZ113" s="20">
        <v>29290.830000000005</v>
      </c>
      <c r="BA113" s="17">
        <f t="shared" si="12"/>
        <v>196502.44999999998</v>
      </c>
      <c r="BB113" s="17">
        <f t="shared" si="13"/>
        <v>9825.1200000000008</v>
      </c>
      <c r="BC113" s="17">
        <f t="shared" si="10"/>
        <v>24396.170000000002</v>
      </c>
      <c r="BD113" s="17">
        <f t="shared" si="11"/>
        <v>230723.74000000002</v>
      </c>
    </row>
    <row r="114" spans="1:56" x14ac:dyDescent="0.25">
      <c r="A114" t="str">
        <f t="shared" si="14"/>
        <v>CUPC.OMRH</v>
      </c>
      <c r="B114" s="1" t="s">
        <v>168</v>
      </c>
      <c r="C114" s="1" t="s">
        <v>169</v>
      </c>
      <c r="D114" s="1" t="s">
        <v>169</v>
      </c>
      <c r="E114" s="17">
        <v>-272.23000000000008</v>
      </c>
      <c r="F114" s="17">
        <v>-187.93999999999994</v>
      </c>
      <c r="G114" s="17">
        <v>-138.32</v>
      </c>
      <c r="H114" s="17">
        <v>-1556.7600000000011</v>
      </c>
      <c r="I114" s="17">
        <v>-1967.5899999999997</v>
      </c>
      <c r="J114" s="17">
        <v>-2947.21</v>
      </c>
      <c r="K114" s="17">
        <v>-2471.9399999999996</v>
      </c>
      <c r="L114" s="17">
        <v>-1870.1999999999998</v>
      </c>
      <c r="M114" s="17">
        <v>-1737.6100000000001</v>
      </c>
      <c r="N114" s="17">
        <v>-723.35999999999967</v>
      </c>
      <c r="O114" s="17">
        <v>-1325.9199999999998</v>
      </c>
      <c r="P114" s="17">
        <v>-423.97</v>
      </c>
      <c r="Q114" s="20">
        <v>-13.61</v>
      </c>
      <c r="R114" s="20">
        <v>-9.4</v>
      </c>
      <c r="S114" s="20">
        <v>-6.92</v>
      </c>
      <c r="T114" s="20">
        <v>-77.84</v>
      </c>
      <c r="U114" s="20">
        <v>-98.38</v>
      </c>
      <c r="V114" s="20">
        <v>-147.36000000000001</v>
      </c>
      <c r="W114" s="20">
        <v>-123.6</v>
      </c>
      <c r="X114" s="20">
        <v>-93.51</v>
      </c>
      <c r="Y114" s="20">
        <v>-86.88</v>
      </c>
      <c r="Z114" s="20">
        <v>-36.17</v>
      </c>
      <c r="AA114" s="20">
        <v>-66.3</v>
      </c>
      <c r="AB114" s="20">
        <v>-21.2</v>
      </c>
      <c r="AC114" s="17">
        <v>-36.799999999999997</v>
      </c>
      <c r="AD114" s="17">
        <v>-25.05</v>
      </c>
      <c r="AE114" s="17">
        <v>-18.190000000000001</v>
      </c>
      <c r="AF114" s="17">
        <v>-201.73</v>
      </c>
      <c r="AG114" s="17">
        <v>-251.33</v>
      </c>
      <c r="AH114" s="17">
        <v>-370.85</v>
      </c>
      <c r="AI114" s="17">
        <v>-306.49</v>
      </c>
      <c r="AJ114" s="17">
        <v>-228.32</v>
      </c>
      <c r="AK114" s="17">
        <v>-208.82</v>
      </c>
      <c r="AL114" s="17">
        <v>-85.6</v>
      </c>
      <c r="AM114" s="17">
        <v>-154.37</v>
      </c>
      <c r="AN114" s="17">
        <v>-48.58</v>
      </c>
      <c r="AO114" s="20">
        <v>-322.6400000000001</v>
      </c>
      <c r="AP114" s="20">
        <v>-222.38999999999996</v>
      </c>
      <c r="AQ114" s="20">
        <v>-163.42999999999998</v>
      </c>
      <c r="AR114" s="20">
        <v>-1836.3300000000011</v>
      </c>
      <c r="AS114" s="20">
        <v>-2317.2999999999997</v>
      </c>
      <c r="AT114" s="20">
        <v>-3465.42</v>
      </c>
      <c r="AU114" s="20">
        <v>-2902.0299999999997</v>
      </c>
      <c r="AV114" s="20">
        <v>-2192.0299999999997</v>
      </c>
      <c r="AW114" s="20">
        <v>-2033.3100000000002</v>
      </c>
      <c r="AX114" s="20">
        <v>-845.12999999999965</v>
      </c>
      <c r="AY114" s="20">
        <v>-1546.5899999999997</v>
      </c>
      <c r="AZ114" s="20">
        <v>-493.75</v>
      </c>
      <c r="BA114" s="17">
        <f t="shared" si="12"/>
        <v>-15623.05</v>
      </c>
      <c r="BB114" s="17">
        <f t="shared" si="13"/>
        <v>-781.17</v>
      </c>
      <c r="BC114" s="17">
        <f t="shared" si="10"/>
        <v>-1936.1299999999997</v>
      </c>
      <c r="BD114" s="17">
        <f t="shared" si="11"/>
        <v>-18340.349999999999</v>
      </c>
    </row>
    <row r="115" spans="1:56" x14ac:dyDescent="0.25">
      <c r="A115" t="str">
        <f t="shared" si="14"/>
        <v>OWFL.OWF1</v>
      </c>
      <c r="B115" s="1" t="s">
        <v>170</v>
      </c>
      <c r="C115" s="1" t="s">
        <v>171</v>
      </c>
      <c r="D115" s="1" t="s">
        <v>171</v>
      </c>
      <c r="E115" s="17">
        <v>3130.6399999999994</v>
      </c>
      <c r="F115" s="17">
        <v>3550.3500000000013</v>
      </c>
      <c r="G115" s="17">
        <v>2563.92</v>
      </c>
      <c r="H115" s="17">
        <v>790.34999999999957</v>
      </c>
      <c r="I115" s="17">
        <v>639.65000000000032</v>
      </c>
      <c r="J115" s="17">
        <v>1280.33</v>
      </c>
      <c r="K115" s="17">
        <v>865.37999999999965</v>
      </c>
      <c r="L115" s="17">
        <v>585.10000000000014</v>
      </c>
      <c r="M115" s="17">
        <v>1242.6699999999992</v>
      </c>
      <c r="N115" s="17">
        <v>2186.9900000000002</v>
      </c>
      <c r="O115" s="17">
        <v>2405.0499999999993</v>
      </c>
      <c r="P115" s="17">
        <v>1790.7300000000007</v>
      </c>
      <c r="Q115" s="20">
        <v>156.53</v>
      </c>
      <c r="R115" s="20">
        <v>177.52</v>
      </c>
      <c r="S115" s="20">
        <v>128.19999999999999</v>
      </c>
      <c r="T115" s="20">
        <v>39.520000000000003</v>
      </c>
      <c r="U115" s="20">
        <v>31.98</v>
      </c>
      <c r="V115" s="20">
        <v>64.02</v>
      </c>
      <c r="W115" s="20">
        <v>43.27</v>
      </c>
      <c r="X115" s="20">
        <v>29.26</v>
      </c>
      <c r="Y115" s="20">
        <v>62.13</v>
      </c>
      <c r="Z115" s="20">
        <v>109.35</v>
      </c>
      <c r="AA115" s="20">
        <v>120.25</v>
      </c>
      <c r="AB115" s="20">
        <v>89.54</v>
      </c>
      <c r="AC115" s="17">
        <v>423.18</v>
      </c>
      <c r="AD115" s="17">
        <v>473.15</v>
      </c>
      <c r="AE115" s="17">
        <v>337.12</v>
      </c>
      <c r="AF115" s="17">
        <v>102.41</v>
      </c>
      <c r="AG115" s="17">
        <v>81.709999999999994</v>
      </c>
      <c r="AH115" s="17">
        <v>161.1</v>
      </c>
      <c r="AI115" s="17">
        <v>107.3</v>
      </c>
      <c r="AJ115" s="17">
        <v>71.430000000000007</v>
      </c>
      <c r="AK115" s="17">
        <v>149.34</v>
      </c>
      <c r="AL115" s="17">
        <v>258.79000000000002</v>
      </c>
      <c r="AM115" s="17">
        <v>280.01</v>
      </c>
      <c r="AN115" s="17">
        <v>205.18</v>
      </c>
      <c r="AO115" s="20">
        <v>3710.3499999999995</v>
      </c>
      <c r="AP115" s="20">
        <v>4201.0200000000013</v>
      </c>
      <c r="AQ115" s="20">
        <v>3029.24</v>
      </c>
      <c r="AR115" s="20">
        <v>932.27999999999952</v>
      </c>
      <c r="AS115" s="20">
        <v>753.34000000000037</v>
      </c>
      <c r="AT115" s="20">
        <v>1505.4499999999998</v>
      </c>
      <c r="AU115" s="20">
        <v>1015.9499999999996</v>
      </c>
      <c r="AV115" s="20">
        <v>685.79000000000019</v>
      </c>
      <c r="AW115" s="20">
        <v>1454.1399999999992</v>
      </c>
      <c r="AX115" s="20">
        <v>2555.13</v>
      </c>
      <c r="AY115" s="20">
        <v>2805.3099999999995</v>
      </c>
      <c r="AZ115" s="20">
        <v>2085.4500000000007</v>
      </c>
      <c r="BA115" s="17">
        <f t="shared" si="12"/>
        <v>21031.16</v>
      </c>
      <c r="BB115" s="17">
        <f t="shared" si="13"/>
        <v>1051.57</v>
      </c>
      <c r="BC115" s="17">
        <f t="shared" si="10"/>
        <v>2650.72</v>
      </c>
      <c r="BD115" s="17">
        <f t="shared" si="11"/>
        <v>24733.45</v>
      </c>
    </row>
    <row r="116" spans="1:56" x14ac:dyDescent="0.25">
      <c r="A116" t="str">
        <f t="shared" si="14"/>
        <v>CUPC.PH1</v>
      </c>
      <c r="B116" s="1" t="s">
        <v>168</v>
      </c>
      <c r="C116" s="1" t="s">
        <v>172</v>
      </c>
      <c r="D116" s="1" t="s">
        <v>172</v>
      </c>
      <c r="E116" s="17">
        <v>-4502.3600000000006</v>
      </c>
      <c r="F116" s="17">
        <v>-830.61000000000035</v>
      </c>
      <c r="G116" s="17">
        <v>-8106.55</v>
      </c>
      <c r="H116" s="17">
        <v>-5154.3</v>
      </c>
      <c r="I116" s="17">
        <v>-5111.9100000000008</v>
      </c>
      <c r="J116" s="17">
        <v>-7400.4000000000005</v>
      </c>
      <c r="K116" s="17">
        <v>-3499.6200000000013</v>
      </c>
      <c r="L116" s="17">
        <v>-4725.49</v>
      </c>
      <c r="M116" s="17">
        <v>-1367.3799999999999</v>
      </c>
      <c r="N116" s="17">
        <v>-7378.4000000000005</v>
      </c>
      <c r="O116" s="17">
        <v>-2267.02</v>
      </c>
      <c r="P116" s="17">
        <v>-14776.529999999997</v>
      </c>
      <c r="Q116" s="20">
        <v>-225.12</v>
      </c>
      <c r="R116" s="20">
        <v>-41.53</v>
      </c>
      <c r="S116" s="20">
        <v>-405.33</v>
      </c>
      <c r="T116" s="20">
        <v>-257.72000000000003</v>
      </c>
      <c r="U116" s="20">
        <v>-255.6</v>
      </c>
      <c r="V116" s="20">
        <v>-370.02</v>
      </c>
      <c r="W116" s="20">
        <v>-174.98</v>
      </c>
      <c r="X116" s="20">
        <v>-236.27</v>
      </c>
      <c r="Y116" s="20">
        <v>-68.37</v>
      </c>
      <c r="Z116" s="20">
        <v>-368.92</v>
      </c>
      <c r="AA116" s="20">
        <v>-113.35</v>
      </c>
      <c r="AB116" s="20">
        <v>-738.83</v>
      </c>
      <c r="AC116" s="17">
        <v>-608.61</v>
      </c>
      <c r="AD116" s="17">
        <v>-110.69</v>
      </c>
      <c r="AE116" s="17">
        <v>-1065.9000000000001</v>
      </c>
      <c r="AF116" s="17">
        <v>-667.9</v>
      </c>
      <c r="AG116" s="17">
        <v>-652.98</v>
      </c>
      <c r="AH116" s="17">
        <v>-931.2</v>
      </c>
      <c r="AI116" s="17">
        <v>-433.9</v>
      </c>
      <c r="AJ116" s="17">
        <v>-576.89</v>
      </c>
      <c r="AK116" s="17">
        <v>-164.32</v>
      </c>
      <c r="AL116" s="17">
        <v>-873.09</v>
      </c>
      <c r="AM116" s="17">
        <v>-263.94</v>
      </c>
      <c r="AN116" s="17">
        <v>-1693.1</v>
      </c>
      <c r="AO116" s="20">
        <v>-5336.09</v>
      </c>
      <c r="AP116" s="20">
        <v>-982.83000000000038</v>
      </c>
      <c r="AQ116" s="20">
        <v>-9577.7800000000007</v>
      </c>
      <c r="AR116" s="20">
        <v>-6079.92</v>
      </c>
      <c r="AS116" s="20">
        <v>-6020.4900000000016</v>
      </c>
      <c r="AT116" s="20">
        <v>-8701.6200000000008</v>
      </c>
      <c r="AU116" s="20">
        <v>-4108.5000000000009</v>
      </c>
      <c r="AV116" s="20">
        <v>-5538.6500000000005</v>
      </c>
      <c r="AW116" s="20">
        <v>-1600.07</v>
      </c>
      <c r="AX116" s="20">
        <v>-8620.41</v>
      </c>
      <c r="AY116" s="20">
        <v>-2644.31</v>
      </c>
      <c r="AZ116" s="20">
        <v>-17208.459999999995</v>
      </c>
      <c r="BA116" s="17">
        <f t="shared" si="12"/>
        <v>-65120.569999999992</v>
      </c>
      <c r="BB116" s="17">
        <f t="shared" si="13"/>
        <v>-3256.04</v>
      </c>
      <c r="BC116" s="17">
        <f t="shared" si="10"/>
        <v>-8042.5199999999986</v>
      </c>
      <c r="BD116" s="17">
        <f t="shared" si="11"/>
        <v>-76419.12999999999</v>
      </c>
    </row>
    <row r="117" spans="1:56" x14ac:dyDescent="0.25">
      <c r="A117" t="str">
        <f t="shared" si="14"/>
        <v>CWPI.PKNE</v>
      </c>
      <c r="B117" s="1" t="s">
        <v>71</v>
      </c>
      <c r="C117" s="1" t="s">
        <v>173</v>
      </c>
      <c r="D117" s="1" t="s">
        <v>173</v>
      </c>
      <c r="E117" s="17">
        <v>2045.1299999999999</v>
      </c>
      <c r="F117" s="17">
        <v>2059.6600000000003</v>
      </c>
      <c r="G117" s="17">
        <v>0</v>
      </c>
      <c r="H117" s="17">
        <v>0</v>
      </c>
      <c r="I117" s="17">
        <v>0</v>
      </c>
      <c r="J117" s="17">
        <v>0</v>
      </c>
      <c r="K117" s="17">
        <v>0</v>
      </c>
      <c r="L117" s="17">
        <v>0</v>
      </c>
      <c r="M117" s="17">
        <v>0</v>
      </c>
      <c r="N117" s="17">
        <v>0</v>
      </c>
      <c r="O117" s="17">
        <v>0</v>
      </c>
      <c r="P117" s="17">
        <v>0</v>
      </c>
      <c r="Q117" s="20">
        <v>102.26</v>
      </c>
      <c r="R117" s="20">
        <v>102.98</v>
      </c>
      <c r="S117" s="20">
        <v>0</v>
      </c>
      <c r="T117" s="20">
        <v>0</v>
      </c>
      <c r="U117" s="20">
        <v>0</v>
      </c>
      <c r="V117" s="20">
        <v>0</v>
      </c>
      <c r="W117" s="20">
        <v>0</v>
      </c>
      <c r="X117" s="20">
        <v>0</v>
      </c>
      <c r="Y117" s="20">
        <v>0</v>
      </c>
      <c r="Z117" s="20">
        <v>0</v>
      </c>
      <c r="AA117" s="20">
        <v>0</v>
      </c>
      <c r="AB117" s="20">
        <v>0</v>
      </c>
      <c r="AC117" s="17">
        <v>276.45</v>
      </c>
      <c r="AD117" s="17">
        <v>274.49</v>
      </c>
      <c r="AE117" s="17">
        <v>0</v>
      </c>
      <c r="AF117" s="17">
        <v>0</v>
      </c>
      <c r="AG117" s="17">
        <v>0</v>
      </c>
      <c r="AH117" s="17">
        <v>0</v>
      </c>
      <c r="AI117" s="17">
        <v>0</v>
      </c>
      <c r="AJ117" s="17">
        <v>0</v>
      </c>
      <c r="AK117" s="17">
        <v>0</v>
      </c>
      <c r="AL117" s="17">
        <v>0</v>
      </c>
      <c r="AM117" s="17">
        <v>0</v>
      </c>
      <c r="AN117" s="17">
        <v>0</v>
      </c>
      <c r="AO117" s="20">
        <v>2423.8399999999997</v>
      </c>
      <c r="AP117" s="20">
        <v>2437.13</v>
      </c>
      <c r="AQ117" s="20">
        <v>0</v>
      </c>
      <c r="AR117" s="20">
        <v>0</v>
      </c>
      <c r="AS117" s="20">
        <v>0</v>
      </c>
      <c r="AT117" s="20">
        <v>0</v>
      </c>
      <c r="AU117" s="20">
        <v>0</v>
      </c>
      <c r="AV117" s="20">
        <v>0</v>
      </c>
      <c r="AW117" s="20">
        <v>0</v>
      </c>
      <c r="AX117" s="20">
        <v>0</v>
      </c>
      <c r="AY117" s="20">
        <v>0</v>
      </c>
      <c r="AZ117" s="20">
        <v>0</v>
      </c>
      <c r="BA117" s="17">
        <f t="shared" si="12"/>
        <v>4104.79</v>
      </c>
      <c r="BB117" s="17">
        <f t="shared" si="13"/>
        <v>205.24</v>
      </c>
      <c r="BC117" s="17">
        <f t="shared" si="10"/>
        <v>550.94000000000005</v>
      </c>
      <c r="BD117" s="17">
        <f t="shared" si="11"/>
        <v>4860.9699999999993</v>
      </c>
    </row>
    <row r="118" spans="1:56" x14ac:dyDescent="0.25">
      <c r="A118" t="str">
        <f t="shared" si="14"/>
        <v>TAU.POC</v>
      </c>
      <c r="B118" s="1" t="s">
        <v>33</v>
      </c>
      <c r="C118" s="1" t="s">
        <v>174</v>
      </c>
      <c r="D118" s="1" t="s">
        <v>174</v>
      </c>
      <c r="E118" s="17">
        <v>-721.48</v>
      </c>
      <c r="F118" s="17">
        <v>-417.28000000000003</v>
      </c>
      <c r="G118" s="17">
        <v>-369.36</v>
      </c>
      <c r="H118" s="17">
        <v>-406.78999999999996</v>
      </c>
      <c r="I118" s="17">
        <v>-135.02000000000001</v>
      </c>
      <c r="J118" s="17">
        <v>-163.68</v>
      </c>
      <c r="K118" s="17">
        <v>-762.75</v>
      </c>
      <c r="L118" s="17">
        <v>-459.34999999999991</v>
      </c>
      <c r="M118" s="17">
        <v>-249.14</v>
      </c>
      <c r="N118" s="17">
        <v>-666.49</v>
      </c>
      <c r="O118" s="17">
        <v>-37.790000000000006</v>
      </c>
      <c r="P118" s="17">
        <v>-369.50999999999993</v>
      </c>
      <c r="Q118" s="20">
        <v>-36.07</v>
      </c>
      <c r="R118" s="20">
        <v>-20.86</v>
      </c>
      <c r="S118" s="20">
        <v>-18.47</v>
      </c>
      <c r="T118" s="20">
        <v>-20.34</v>
      </c>
      <c r="U118" s="20">
        <v>-6.75</v>
      </c>
      <c r="V118" s="20">
        <v>-8.18</v>
      </c>
      <c r="W118" s="20">
        <v>-38.14</v>
      </c>
      <c r="X118" s="20">
        <v>-22.97</v>
      </c>
      <c r="Y118" s="20">
        <v>-12.46</v>
      </c>
      <c r="Z118" s="20">
        <v>-33.32</v>
      </c>
      <c r="AA118" s="20">
        <v>-1.89</v>
      </c>
      <c r="AB118" s="20">
        <v>-18.48</v>
      </c>
      <c r="AC118" s="17">
        <v>-97.53</v>
      </c>
      <c r="AD118" s="17">
        <v>-55.61</v>
      </c>
      <c r="AE118" s="17">
        <v>-48.57</v>
      </c>
      <c r="AF118" s="17">
        <v>-52.71</v>
      </c>
      <c r="AG118" s="17">
        <v>-17.25</v>
      </c>
      <c r="AH118" s="17">
        <v>-20.6</v>
      </c>
      <c r="AI118" s="17">
        <v>-94.57</v>
      </c>
      <c r="AJ118" s="17">
        <v>-56.08</v>
      </c>
      <c r="AK118" s="17">
        <v>-29.94</v>
      </c>
      <c r="AL118" s="17">
        <v>-78.87</v>
      </c>
      <c r="AM118" s="17">
        <v>-4.4000000000000004</v>
      </c>
      <c r="AN118" s="17">
        <v>-42.34</v>
      </c>
      <c r="AO118" s="20">
        <v>-855.08</v>
      </c>
      <c r="AP118" s="20">
        <v>-493.75000000000006</v>
      </c>
      <c r="AQ118" s="20">
        <v>-436.40000000000003</v>
      </c>
      <c r="AR118" s="20">
        <v>-479.83999999999992</v>
      </c>
      <c r="AS118" s="20">
        <v>-159.02000000000001</v>
      </c>
      <c r="AT118" s="20">
        <v>-192.46</v>
      </c>
      <c r="AU118" s="20">
        <v>-895.46</v>
      </c>
      <c r="AV118" s="20">
        <v>-538.4</v>
      </c>
      <c r="AW118" s="20">
        <v>-291.53999999999996</v>
      </c>
      <c r="AX118" s="20">
        <v>-778.68000000000006</v>
      </c>
      <c r="AY118" s="20">
        <v>-44.080000000000005</v>
      </c>
      <c r="AZ118" s="20">
        <v>-430.32999999999993</v>
      </c>
      <c r="BA118" s="17">
        <f t="shared" si="12"/>
        <v>-4758.6399999999994</v>
      </c>
      <c r="BB118" s="17">
        <f t="shared" si="13"/>
        <v>-237.92999999999998</v>
      </c>
      <c r="BC118" s="17">
        <f t="shared" si="10"/>
        <v>-598.47</v>
      </c>
      <c r="BD118" s="17">
        <f t="shared" si="11"/>
        <v>-5595.0400000000009</v>
      </c>
    </row>
    <row r="119" spans="1:56" x14ac:dyDescent="0.25">
      <c r="A119" t="str">
        <f t="shared" si="14"/>
        <v>ACRL.PR1</v>
      </c>
      <c r="B119" s="1" t="s">
        <v>175</v>
      </c>
      <c r="C119" s="1" t="s">
        <v>176</v>
      </c>
      <c r="D119" s="1" t="s">
        <v>176</v>
      </c>
      <c r="E119" s="17">
        <v>25.73</v>
      </c>
      <c r="F119" s="17">
        <v>201.45</v>
      </c>
      <c r="G119" s="17">
        <v>217.99000000000004</v>
      </c>
      <c r="H119" s="17">
        <v>613.12999999999988</v>
      </c>
      <c r="I119" s="17">
        <v>369.18999999999994</v>
      </c>
      <c r="J119" s="17">
        <v>429.93000000000006</v>
      </c>
      <c r="K119" s="17">
        <v>356.42</v>
      </c>
      <c r="L119" s="17">
        <v>23.32</v>
      </c>
      <c r="M119" s="17">
        <v>31.779999999999994</v>
      </c>
      <c r="N119" s="17">
        <v>393.58999999999992</v>
      </c>
      <c r="O119" s="17">
        <v>0.4900000000000001</v>
      </c>
      <c r="P119" s="17">
        <v>27.110000000000007</v>
      </c>
      <c r="Q119" s="20">
        <v>1.29</v>
      </c>
      <c r="R119" s="20">
        <v>10.07</v>
      </c>
      <c r="S119" s="20">
        <v>10.9</v>
      </c>
      <c r="T119" s="20">
        <v>30.66</v>
      </c>
      <c r="U119" s="20">
        <v>18.46</v>
      </c>
      <c r="V119" s="20">
        <v>21.5</v>
      </c>
      <c r="W119" s="20">
        <v>17.82</v>
      </c>
      <c r="X119" s="20">
        <v>1.17</v>
      </c>
      <c r="Y119" s="20">
        <v>1.59</v>
      </c>
      <c r="Z119" s="20">
        <v>19.68</v>
      </c>
      <c r="AA119" s="20">
        <v>0.02</v>
      </c>
      <c r="AB119" s="20">
        <v>1.36</v>
      </c>
      <c r="AC119" s="17">
        <v>3.48</v>
      </c>
      <c r="AD119" s="17">
        <v>26.85</v>
      </c>
      <c r="AE119" s="17">
        <v>28.66</v>
      </c>
      <c r="AF119" s="17">
        <v>79.45</v>
      </c>
      <c r="AG119" s="17">
        <v>47.16</v>
      </c>
      <c r="AH119" s="17">
        <v>54.1</v>
      </c>
      <c r="AI119" s="17">
        <v>44.19</v>
      </c>
      <c r="AJ119" s="17">
        <v>2.85</v>
      </c>
      <c r="AK119" s="17">
        <v>3.82</v>
      </c>
      <c r="AL119" s="17">
        <v>46.57</v>
      </c>
      <c r="AM119" s="17">
        <v>0.06</v>
      </c>
      <c r="AN119" s="17">
        <v>3.11</v>
      </c>
      <c r="AO119" s="20">
        <v>30.5</v>
      </c>
      <c r="AP119" s="20">
        <v>238.36999999999998</v>
      </c>
      <c r="AQ119" s="20">
        <v>257.55000000000007</v>
      </c>
      <c r="AR119" s="20">
        <v>723.2399999999999</v>
      </c>
      <c r="AS119" s="20">
        <v>434.80999999999995</v>
      </c>
      <c r="AT119" s="20">
        <v>505.53000000000009</v>
      </c>
      <c r="AU119" s="20">
        <v>418.43</v>
      </c>
      <c r="AV119" s="20">
        <v>27.340000000000003</v>
      </c>
      <c r="AW119" s="20">
        <v>37.19</v>
      </c>
      <c r="AX119" s="20">
        <v>459.83999999999992</v>
      </c>
      <c r="AY119" s="20">
        <v>0.57000000000000006</v>
      </c>
      <c r="AZ119" s="20">
        <v>31.580000000000005</v>
      </c>
      <c r="BA119" s="17">
        <f t="shared" si="12"/>
        <v>2690.1299999999997</v>
      </c>
      <c r="BB119" s="17">
        <f t="shared" si="13"/>
        <v>134.52000000000001</v>
      </c>
      <c r="BC119" s="17">
        <f t="shared" si="10"/>
        <v>340.3</v>
      </c>
      <c r="BD119" s="17">
        <f t="shared" si="11"/>
        <v>3164.9500000000003</v>
      </c>
    </row>
    <row r="120" spans="1:56" x14ac:dyDescent="0.25">
      <c r="A120" t="str">
        <f t="shared" si="14"/>
        <v>PWX.BCHEXP</v>
      </c>
      <c r="B120" s="1" t="s">
        <v>110</v>
      </c>
      <c r="C120" s="1" t="s">
        <v>177</v>
      </c>
      <c r="D120" s="1" t="s">
        <v>30</v>
      </c>
      <c r="E120" s="17">
        <v>2073.89</v>
      </c>
      <c r="F120" s="17">
        <v>1642.4399999999994</v>
      </c>
      <c r="G120" s="17">
        <v>19.64</v>
      </c>
      <c r="H120" s="17">
        <v>1.9000000000000004</v>
      </c>
      <c r="I120" s="17">
        <v>0</v>
      </c>
      <c r="J120" s="17">
        <v>26.04</v>
      </c>
      <c r="K120" s="17">
        <v>649.35999999999876</v>
      </c>
      <c r="L120" s="17">
        <v>1871.0599999999995</v>
      </c>
      <c r="M120" s="17">
        <v>1640.7100000000046</v>
      </c>
      <c r="N120" s="17">
        <v>1232.8899999999996</v>
      </c>
      <c r="O120" s="17">
        <v>50.190000000000012</v>
      </c>
      <c r="P120" s="17">
        <v>1189.0799999999995</v>
      </c>
      <c r="Q120" s="20">
        <v>103.69</v>
      </c>
      <c r="R120" s="20">
        <v>82.12</v>
      </c>
      <c r="S120" s="20">
        <v>0.98</v>
      </c>
      <c r="T120" s="20">
        <v>0.1</v>
      </c>
      <c r="U120" s="20">
        <v>0</v>
      </c>
      <c r="V120" s="20">
        <v>1.3</v>
      </c>
      <c r="W120" s="20">
        <v>32.47</v>
      </c>
      <c r="X120" s="20">
        <v>93.55</v>
      </c>
      <c r="Y120" s="20">
        <v>82.04</v>
      </c>
      <c r="Z120" s="20">
        <v>61.64</v>
      </c>
      <c r="AA120" s="20">
        <v>2.5099999999999998</v>
      </c>
      <c r="AB120" s="20">
        <v>59.45</v>
      </c>
      <c r="AC120" s="17">
        <v>280.33999999999997</v>
      </c>
      <c r="AD120" s="17">
        <v>218.89</v>
      </c>
      <c r="AE120" s="17">
        <v>2.58</v>
      </c>
      <c r="AF120" s="17">
        <v>0.25</v>
      </c>
      <c r="AG120" s="17">
        <v>0</v>
      </c>
      <c r="AH120" s="17">
        <v>3.28</v>
      </c>
      <c r="AI120" s="17">
        <v>80.510000000000005</v>
      </c>
      <c r="AJ120" s="17">
        <v>228.42</v>
      </c>
      <c r="AK120" s="17">
        <v>197.17</v>
      </c>
      <c r="AL120" s="17">
        <v>145.88999999999999</v>
      </c>
      <c r="AM120" s="17">
        <v>5.84</v>
      </c>
      <c r="AN120" s="17">
        <v>136.25</v>
      </c>
      <c r="AO120" s="20">
        <v>2457.92</v>
      </c>
      <c r="AP120" s="20">
        <v>1943.4499999999994</v>
      </c>
      <c r="AQ120" s="20">
        <v>23.200000000000003</v>
      </c>
      <c r="AR120" s="20">
        <v>2.2500000000000004</v>
      </c>
      <c r="AS120" s="20">
        <v>0</v>
      </c>
      <c r="AT120" s="20">
        <v>30.62</v>
      </c>
      <c r="AU120" s="20">
        <v>762.33999999999878</v>
      </c>
      <c r="AV120" s="20">
        <v>2193.0299999999993</v>
      </c>
      <c r="AW120" s="20">
        <v>1919.9200000000046</v>
      </c>
      <c r="AX120" s="20">
        <v>1440.4199999999996</v>
      </c>
      <c r="AY120" s="20">
        <v>58.540000000000006</v>
      </c>
      <c r="AZ120" s="20">
        <v>1384.7799999999995</v>
      </c>
      <c r="BA120" s="17">
        <f t="shared" si="12"/>
        <v>10397.200000000003</v>
      </c>
      <c r="BB120" s="17">
        <f t="shared" si="13"/>
        <v>519.85</v>
      </c>
      <c r="BC120" s="17">
        <f t="shared" si="10"/>
        <v>1299.4199999999998</v>
      </c>
      <c r="BD120" s="17">
        <f t="shared" si="11"/>
        <v>12216.47</v>
      </c>
    </row>
    <row r="121" spans="1:56" x14ac:dyDescent="0.25">
      <c r="A121" t="str">
        <f t="shared" si="14"/>
        <v>PWX.BCHIMP</v>
      </c>
      <c r="B121" s="1" t="s">
        <v>110</v>
      </c>
      <c r="C121" s="1" t="s">
        <v>178</v>
      </c>
      <c r="D121" s="1" t="s">
        <v>22</v>
      </c>
      <c r="E121" s="17">
        <v>10769.099999999999</v>
      </c>
      <c r="F121" s="17">
        <v>1535.91</v>
      </c>
      <c r="G121" s="17">
        <v>1648.3900000000003</v>
      </c>
      <c r="H121" s="17">
        <v>3181.6099999999997</v>
      </c>
      <c r="I121" s="17">
        <v>12545.950000000004</v>
      </c>
      <c r="J121" s="17">
        <v>1011.8600000000001</v>
      </c>
      <c r="K121" s="17">
        <v>239.9899999999999</v>
      </c>
      <c r="L121" s="17">
        <v>111.78</v>
      </c>
      <c r="M121" s="17">
        <v>0</v>
      </c>
      <c r="N121" s="17">
        <v>13058.1</v>
      </c>
      <c r="O121" s="17">
        <v>1265.3699999999999</v>
      </c>
      <c r="P121" s="17">
        <v>5435.73</v>
      </c>
      <c r="Q121" s="20">
        <v>538.46</v>
      </c>
      <c r="R121" s="20">
        <v>76.8</v>
      </c>
      <c r="S121" s="20">
        <v>82.42</v>
      </c>
      <c r="T121" s="20">
        <v>159.08000000000001</v>
      </c>
      <c r="U121" s="20">
        <v>627.29999999999995</v>
      </c>
      <c r="V121" s="20">
        <v>50.59</v>
      </c>
      <c r="W121" s="20">
        <v>12</v>
      </c>
      <c r="X121" s="20">
        <v>5.59</v>
      </c>
      <c r="Y121" s="20">
        <v>0</v>
      </c>
      <c r="Z121" s="20">
        <v>652.91</v>
      </c>
      <c r="AA121" s="20">
        <v>63.27</v>
      </c>
      <c r="AB121" s="20">
        <v>271.79000000000002</v>
      </c>
      <c r="AC121" s="17">
        <v>1455.71</v>
      </c>
      <c r="AD121" s="17">
        <v>204.69</v>
      </c>
      <c r="AE121" s="17">
        <v>216.74</v>
      </c>
      <c r="AF121" s="17">
        <v>412.27</v>
      </c>
      <c r="AG121" s="17">
        <v>1602.57</v>
      </c>
      <c r="AH121" s="17">
        <v>127.32</v>
      </c>
      <c r="AI121" s="17">
        <v>29.76</v>
      </c>
      <c r="AJ121" s="17">
        <v>13.65</v>
      </c>
      <c r="AK121" s="17">
        <v>0</v>
      </c>
      <c r="AL121" s="17">
        <v>1545.17</v>
      </c>
      <c r="AM121" s="17">
        <v>147.32</v>
      </c>
      <c r="AN121" s="17">
        <v>622.83000000000004</v>
      </c>
      <c r="AO121" s="20">
        <v>12763.269999999997</v>
      </c>
      <c r="AP121" s="20">
        <v>1817.4</v>
      </c>
      <c r="AQ121" s="20">
        <v>1947.5500000000004</v>
      </c>
      <c r="AR121" s="20">
        <v>3752.9599999999996</v>
      </c>
      <c r="AS121" s="20">
        <v>14775.820000000003</v>
      </c>
      <c r="AT121" s="20">
        <v>1189.77</v>
      </c>
      <c r="AU121" s="20">
        <v>281.74999999999989</v>
      </c>
      <c r="AV121" s="20">
        <v>131.02000000000001</v>
      </c>
      <c r="AW121" s="20">
        <v>0</v>
      </c>
      <c r="AX121" s="20">
        <v>15256.18</v>
      </c>
      <c r="AY121" s="20">
        <v>1475.9599999999998</v>
      </c>
      <c r="AZ121" s="20">
        <v>6330.3499999999995</v>
      </c>
      <c r="BA121" s="17">
        <f t="shared" si="12"/>
        <v>50803.790000000008</v>
      </c>
      <c r="BB121" s="17">
        <f t="shared" si="13"/>
        <v>2540.2099999999996</v>
      </c>
      <c r="BC121" s="17">
        <f t="shared" si="10"/>
        <v>6378.03</v>
      </c>
      <c r="BD121" s="17">
        <f t="shared" si="11"/>
        <v>59722.029999999992</v>
      </c>
    </row>
    <row r="122" spans="1:56" x14ac:dyDescent="0.25">
      <c r="A122" t="str">
        <f t="shared" si="14"/>
        <v>CUPC.RB5</v>
      </c>
      <c r="B122" s="1" t="s">
        <v>168</v>
      </c>
      <c r="C122" s="1" t="s">
        <v>179</v>
      </c>
      <c r="D122" s="1" t="s">
        <v>179</v>
      </c>
      <c r="E122" s="17">
        <v>-5784.43</v>
      </c>
      <c r="F122" s="17">
        <v>-1309.98</v>
      </c>
      <c r="G122" s="17">
        <v>-2585.2199999999993</v>
      </c>
      <c r="H122" s="17">
        <v>-2721.77</v>
      </c>
      <c r="I122" s="17">
        <v>-7014.5999999999995</v>
      </c>
      <c r="J122" s="17">
        <v>-2170.83</v>
      </c>
      <c r="K122" s="17">
        <v>-3753.3900000000003</v>
      </c>
      <c r="L122" s="17">
        <v>-8734.4</v>
      </c>
      <c r="M122" s="17">
        <v>-2619.2600000000002</v>
      </c>
      <c r="N122" s="17">
        <v>-14205.109999999997</v>
      </c>
      <c r="O122" s="17">
        <v>-405.22999999999996</v>
      </c>
      <c r="P122" s="17">
        <v>-9033.19</v>
      </c>
      <c r="Q122" s="20">
        <v>-289.22000000000003</v>
      </c>
      <c r="R122" s="20">
        <v>-65.5</v>
      </c>
      <c r="S122" s="20">
        <v>-129.26</v>
      </c>
      <c r="T122" s="20">
        <v>-136.09</v>
      </c>
      <c r="U122" s="20">
        <v>-350.73</v>
      </c>
      <c r="V122" s="20">
        <v>-108.54</v>
      </c>
      <c r="W122" s="20">
        <v>-187.67</v>
      </c>
      <c r="X122" s="20">
        <v>-436.72</v>
      </c>
      <c r="Y122" s="20">
        <v>-130.96</v>
      </c>
      <c r="Z122" s="20">
        <v>-710.26</v>
      </c>
      <c r="AA122" s="20">
        <v>-20.260000000000002</v>
      </c>
      <c r="AB122" s="20">
        <v>-451.66</v>
      </c>
      <c r="AC122" s="17">
        <v>-781.91</v>
      </c>
      <c r="AD122" s="17">
        <v>-174.58</v>
      </c>
      <c r="AE122" s="17">
        <v>-339.92</v>
      </c>
      <c r="AF122" s="17">
        <v>-352.69</v>
      </c>
      <c r="AG122" s="17">
        <v>-896.02</v>
      </c>
      <c r="AH122" s="17">
        <v>-273.16000000000003</v>
      </c>
      <c r="AI122" s="17">
        <v>-465.37</v>
      </c>
      <c r="AJ122" s="17">
        <v>-1066.3</v>
      </c>
      <c r="AK122" s="17">
        <v>-314.77</v>
      </c>
      <c r="AL122" s="17">
        <v>-1680.9</v>
      </c>
      <c r="AM122" s="17">
        <v>-47.18</v>
      </c>
      <c r="AN122" s="17">
        <v>-1035.03</v>
      </c>
      <c r="AO122" s="20">
        <v>-6855.56</v>
      </c>
      <c r="AP122" s="20">
        <v>-1550.06</v>
      </c>
      <c r="AQ122" s="20">
        <v>-3054.3999999999996</v>
      </c>
      <c r="AR122" s="20">
        <v>-3210.55</v>
      </c>
      <c r="AS122" s="20">
        <v>-8261.35</v>
      </c>
      <c r="AT122" s="20">
        <v>-2552.5299999999997</v>
      </c>
      <c r="AU122" s="20">
        <v>-4406.43</v>
      </c>
      <c r="AV122" s="20">
        <v>-10237.419999999998</v>
      </c>
      <c r="AW122" s="20">
        <v>-3064.9900000000002</v>
      </c>
      <c r="AX122" s="20">
        <v>-16596.269999999997</v>
      </c>
      <c r="AY122" s="20">
        <v>-472.66999999999996</v>
      </c>
      <c r="AZ122" s="20">
        <v>-10519.880000000001</v>
      </c>
      <c r="BA122" s="17">
        <f t="shared" si="12"/>
        <v>-60337.410000000011</v>
      </c>
      <c r="BB122" s="17">
        <f t="shared" si="13"/>
        <v>-3016.8700000000003</v>
      </c>
      <c r="BC122" s="17">
        <f t="shared" si="10"/>
        <v>-7427.829999999999</v>
      </c>
      <c r="BD122" s="17">
        <f t="shared" si="11"/>
        <v>-70782.109999999986</v>
      </c>
    </row>
    <row r="123" spans="1:56" x14ac:dyDescent="0.25">
      <c r="A123" t="str">
        <f t="shared" si="14"/>
        <v>REMC.BCHIMP</v>
      </c>
      <c r="B123" s="1" t="s">
        <v>180</v>
      </c>
      <c r="C123" s="1" t="s">
        <v>181</v>
      </c>
      <c r="D123" s="1" t="s">
        <v>22</v>
      </c>
      <c r="E123" s="17">
        <v>705.19999999999982</v>
      </c>
      <c r="F123" s="17">
        <v>0</v>
      </c>
      <c r="G123" s="17">
        <v>7.3100000000000005</v>
      </c>
      <c r="H123" s="17">
        <v>0</v>
      </c>
      <c r="I123" s="17">
        <v>0</v>
      </c>
      <c r="J123" s="17">
        <v>0</v>
      </c>
      <c r="K123" s="17">
        <v>0</v>
      </c>
      <c r="L123" s="17">
        <v>0</v>
      </c>
      <c r="M123" s="17">
        <v>0</v>
      </c>
      <c r="N123" s="17">
        <v>70.179999999999993</v>
      </c>
      <c r="O123" s="17">
        <v>0</v>
      </c>
      <c r="P123" s="17">
        <v>0</v>
      </c>
      <c r="Q123" s="20">
        <v>35.26</v>
      </c>
      <c r="R123" s="20">
        <v>0</v>
      </c>
      <c r="S123" s="20">
        <v>0.37</v>
      </c>
      <c r="T123" s="20">
        <v>0</v>
      </c>
      <c r="U123" s="20">
        <v>0</v>
      </c>
      <c r="V123" s="20">
        <v>0</v>
      </c>
      <c r="W123" s="20">
        <v>0</v>
      </c>
      <c r="X123" s="20">
        <v>0</v>
      </c>
      <c r="Y123" s="20">
        <v>0</v>
      </c>
      <c r="Z123" s="20">
        <v>3.51</v>
      </c>
      <c r="AA123" s="20">
        <v>0</v>
      </c>
      <c r="AB123" s="20">
        <v>0</v>
      </c>
      <c r="AC123" s="17">
        <v>95.33</v>
      </c>
      <c r="AD123" s="17">
        <v>0</v>
      </c>
      <c r="AE123" s="17">
        <v>0.96</v>
      </c>
      <c r="AF123" s="17">
        <v>0</v>
      </c>
      <c r="AG123" s="17">
        <v>0</v>
      </c>
      <c r="AH123" s="17">
        <v>0</v>
      </c>
      <c r="AI123" s="17">
        <v>0</v>
      </c>
      <c r="AJ123" s="17">
        <v>0</v>
      </c>
      <c r="AK123" s="17">
        <v>0</v>
      </c>
      <c r="AL123" s="17">
        <v>8.3000000000000007</v>
      </c>
      <c r="AM123" s="17">
        <v>0</v>
      </c>
      <c r="AN123" s="17">
        <v>0</v>
      </c>
      <c r="AO123" s="20">
        <v>835.78999999999985</v>
      </c>
      <c r="AP123" s="20">
        <v>0</v>
      </c>
      <c r="AQ123" s="20">
        <v>8.64</v>
      </c>
      <c r="AR123" s="20">
        <v>0</v>
      </c>
      <c r="AS123" s="20">
        <v>0</v>
      </c>
      <c r="AT123" s="20">
        <v>0</v>
      </c>
      <c r="AU123" s="20">
        <v>0</v>
      </c>
      <c r="AV123" s="20">
        <v>0</v>
      </c>
      <c r="AW123" s="20">
        <v>0</v>
      </c>
      <c r="AX123" s="20">
        <v>81.99</v>
      </c>
      <c r="AY123" s="20">
        <v>0</v>
      </c>
      <c r="AZ123" s="20">
        <v>0</v>
      </c>
      <c r="BA123" s="17">
        <f t="shared" si="12"/>
        <v>782.68999999999971</v>
      </c>
      <c r="BB123" s="17">
        <f t="shared" si="13"/>
        <v>39.139999999999993</v>
      </c>
      <c r="BC123" s="17">
        <f t="shared" si="10"/>
        <v>104.58999999999999</v>
      </c>
      <c r="BD123" s="17">
        <f t="shared" si="11"/>
        <v>926.41999999999985</v>
      </c>
    </row>
    <row r="124" spans="1:56" x14ac:dyDescent="0.25">
      <c r="A124" t="str">
        <f t="shared" si="14"/>
        <v>REMC.SPCIMP</v>
      </c>
      <c r="B124" s="1" t="s">
        <v>180</v>
      </c>
      <c r="C124" s="1" t="s">
        <v>182</v>
      </c>
      <c r="D124" s="1" t="s">
        <v>78</v>
      </c>
      <c r="E124" s="17">
        <v>0</v>
      </c>
      <c r="F124" s="17">
        <v>0</v>
      </c>
      <c r="G124" s="17">
        <v>0</v>
      </c>
      <c r="H124" s="17">
        <v>0</v>
      </c>
      <c r="I124" s="17">
        <v>0</v>
      </c>
      <c r="J124" s="17">
        <v>0</v>
      </c>
      <c r="K124" s="17">
        <v>0</v>
      </c>
      <c r="L124" s="17">
        <v>0</v>
      </c>
      <c r="M124" s="17">
        <v>0</v>
      </c>
      <c r="N124" s="17">
        <v>-23.29</v>
      </c>
      <c r="O124" s="17">
        <v>0</v>
      </c>
      <c r="P124" s="17">
        <v>0</v>
      </c>
      <c r="Q124" s="20">
        <v>0</v>
      </c>
      <c r="R124" s="20">
        <v>0</v>
      </c>
      <c r="S124" s="20">
        <v>0</v>
      </c>
      <c r="T124" s="20">
        <v>0</v>
      </c>
      <c r="U124" s="20">
        <v>0</v>
      </c>
      <c r="V124" s="20">
        <v>0</v>
      </c>
      <c r="W124" s="20">
        <v>0</v>
      </c>
      <c r="X124" s="20">
        <v>0</v>
      </c>
      <c r="Y124" s="20">
        <v>0</v>
      </c>
      <c r="Z124" s="20">
        <v>-1.1599999999999999</v>
      </c>
      <c r="AA124" s="20">
        <v>0</v>
      </c>
      <c r="AB124" s="20">
        <v>0</v>
      </c>
      <c r="AC124" s="17">
        <v>0</v>
      </c>
      <c r="AD124" s="17">
        <v>0</v>
      </c>
      <c r="AE124" s="17">
        <v>0</v>
      </c>
      <c r="AF124" s="17">
        <v>0</v>
      </c>
      <c r="AG124" s="17">
        <v>0</v>
      </c>
      <c r="AH124" s="17">
        <v>0</v>
      </c>
      <c r="AI124" s="17">
        <v>0</v>
      </c>
      <c r="AJ124" s="17">
        <v>0</v>
      </c>
      <c r="AK124" s="17">
        <v>0</v>
      </c>
      <c r="AL124" s="17">
        <v>-2.76</v>
      </c>
      <c r="AM124" s="17">
        <v>0</v>
      </c>
      <c r="AN124" s="17">
        <v>0</v>
      </c>
      <c r="AO124" s="20">
        <v>0</v>
      </c>
      <c r="AP124" s="20">
        <v>0</v>
      </c>
      <c r="AQ124" s="20">
        <v>0</v>
      </c>
      <c r="AR124" s="20">
        <v>0</v>
      </c>
      <c r="AS124" s="20">
        <v>0</v>
      </c>
      <c r="AT124" s="20">
        <v>0</v>
      </c>
      <c r="AU124" s="20">
        <v>0</v>
      </c>
      <c r="AV124" s="20">
        <v>0</v>
      </c>
      <c r="AW124" s="20">
        <v>0</v>
      </c>
      <c r="AX124" s="20">
        <v>-27.21</v>
      </c>
      <c r="AY124" s="20">
        <v>0</v>
      </c>
      <c r="AZ124" s="20">
        <v>0</v>
      </c>
      <c r="BA124" s="17">
        <f t="shared" si="12"/>
        <v>-23.29</v>
      </c>
      <c r="BB124" s="17">
        <f t="shared" si="13"/>
        <v>-1.1599999999999999</v>
      </c>
      <c r="BC124" s="17">
        <f t="shared" si="10"/>
        <v>-2.76</v>
      </c>
      <c r="BD124" s="17">
        <f t="shared" si="11"/>
        <v>-27.21</v>
      </c>
    </row>
    <row r="125" spans="1:56" x14ac:dyDescent="0.25">
      <c r="A125" t="str">
        <f t="shared" si="14"/>
        <v>CUPC.RL1</v>
      </c>
      <c r="B125" s="1" t="s">
        <v>168</v>
      </c>
      <c r="C125" s="1" t="s">
        <v>183</v>
      </c>
      <c r="D125" s="1" t="s">
        <v>183</v>
      </c>
      <c r="E125" s="17">
        <v>-65992.739999999991</v>
      </c>
      <c r="F125" s="17">
        <v>-47901.469999999994</v>
      </c>
      <c r="G125" s="17">
        <v>-43274.23</v>
      </c>
      <c r="H125" s="17">
        <v>-36853.510000000009</v>
      </c>
      <c r="I125" s="17">
        <v>-38845.69</v>
      </c>
      <c r="J125" s="17">
        <v>-35314.32</v>
      </c>
      <c r="K125" s="17">
        <v>-44381.830000000009</v>
      </c>
      <c r="L125" s="17">
        <v>-37387.29</v>
      </c>
      <c r="M125" s="17">
        <v>-23078.46</v>
      </c>
      <c r="N125" s="17">
        <v>-74128.37</v>
      </c>
      <c r="O125" s="17">
        <v>-38668.539999999994</v>
      </c>
      <c r="P125" s="17">
        <v>0</v>
      </c>
      <c r="Q125" s="20">
        <v>-3299.64</v>
      </c>
      <c r="R125" s="20">
        <v>-2395.0700000000002</v>
      </c>
      <c r="S125" s="20">
        <v>-2163.71</v>
      </c>
      <c r="T125" s="20">
        <v>-1842.68</v>
      </c>
      <c r="U125" s="20">
        <v>-1942.28</v>
      </c>
      <c r="V125" s="20">
        <v>-1765.72</v>
      </c>
      <c r="W125" s="20">
        <v>-2219.09</v>
      </c>
      <c r="X125" s="20">
        <v>-1869.36</v>
      </c>
      <c r="Y125" s="20">
        <v>-1153.92</v>
      </c>
      <c r="Z125" s="20">
        <v>-3706.42</v>
      </c>
      <c r="AA125" s="20">
        <v>-1933.43</v>
      </c>
      <c r="AB125" s="20">
        <v>0</v>
      </c>
      <c r="AC125" s="17">
        <v>-8920.56</v>
      </c>
      <c r="AD125" s="17">
        <v>-6383.79</v>
      </c>
      <c r="AE125" s="17">
        <v>-5689.97</v>
      </c>
      <c r="AF125" s="17">
        <v>-4775.5</v>
      </c>
      <c r="AG125" s="17">
        <v>-4962</v>
      </c>
      <c r="AH125" s="17">
        <v>-4443.62</v>
      </c>
      <c r="AI125" s="17">
        <v>-5502.74</v>
      </c>
      <c r="AJ125" s="17">
        <v>-4564.26</v>
      </c>
      <c r="AK125" s="17">
        <v>-2773.45</v>
      </c>
      <c r="AL125" s="17">
        <v>-8771.65</v>
      </c>
      <c r="AM125" s="17">
        <v>-4501.9799999999996</v>
      </c>
      <c r="AN125" s="17">
        <v>0</v>
      </c>
      <c r="AO125" s="20">
        <v>-78212.939999999988</v>
      </c>
      <c r="AP125" s="20">
        <v>-56680.329999999994</v>
      </c>
      <c r="AQ125" s="20">
        <v>-51127.91</v>
      </c>
      <c r="AR125" s="20">
        <v>-43471.69000000001</v>
      </c>
      <c r="AS125" s="20">
        <v>-45749.97</v>
      </c>
      <c r="AT125" s="20">
        <v>-41523.660000000003</v>
      </c>
      <c r="AU125" s="20">
        <v>-52103.660000000011</v>
      </c>
      <c r="AV125" s="20">
        <v>-43820.91</v>
      </c>
      <c r="AW125" s="20">
        <v>-27005.829999999998</v>
      </c>
      <c r="AX125" s="20">
        <v>-86606.439999999988</v>
      </c>
      <c r="AY125" s="20">
        <v>-45103.95</v>
      </c>
      <c r="AZ125" s="20">
        <v>0</v>
      </c>
      <c r="BA125" s="17">
        <f t="shared" si="12"/>
        <v>-485826.45</v>
      </c>
      <c r="BB125" s="17">
        <f t="shared" si="13"/>
        <v>-24291.32</v>
      </c>
      <c r="BC125" s="17">
        <f t="shared" si="10"/>
        <v>-61289.520000000004</v>
      </c>
      <c r="BD125" s="17">
        <f t="shared" si="11"/>
        <v>-571407.29</v>
      </c>
    </row>
    <row r="126" spans="1:56" x14ac:dyDescent="0.25">
      <c r="A126" t="str">
        <f t="shared" si="14"/>
        <v>TAU.RUN</v>
      </c>
      <c r="B126" s="1" t="s">
        <v>33</v>
      </c>
      <c r="C126" s="1" t="s">
        <v>184</v>
      </c>
      <c r="D126" s="1" t="s">
        <v>184</v>
      </c>
      <c r="E126" s="17">
        <v>-3375.7200000000003</v>
      </c>
      <c r="F126" s="17">
        <v>-2295.48</v>
      </c>
      <c r="G126" s="17">
        <v>-2024.85</v>
      </c>
      <c r="H126" s="17">
        <v>-2439.2400000000002</v>
      </c>
      <c r="I126" s="17">
        <v>-3470.1900000000005</v>
      </c>
      <c r="J126" s="17">
        <v>-2806.64</v>
      </c>
      <c r="K126" s="17">
        <v>-1870.28</v>
      </c>
      <c r="L126" s="17">
        <v>-1123.4000000000001</v>
      </c>
      <c r="M126" s="17">
        <v>-902.53</v>
      </c>
      <c r="N126" s="17">
        <v>-3631.09</v>
      </c>
      <c r="O126" s="17">
        <v>-2575.08</v>
      </c>
      <c r="P126" s="17">
        <v>-3946.37</v>
      </c>
      <c r="Q126" s="20">
        <v>-168.79</v>
      </c>
      <c r="R126" s="20">
        <v>-114.77</v>
      </c>
      <c r="S126" s="20">
        <v>-101.24</v>
      </c>
      <c r="T126" s="20">
        <v>-121.96</v>
      </c>
      <c r="U126" s="20">
        <v>-173.51</v>
      </c>
      <c r="V126" s="20">
        <v>-140.33000000000001</v>
      </c>
      <c r="W126" s="20">
        <v>-93.51</v>
      </c>
      <c r="X126" s="20">
        <v>-56.17</v>
      </c>
      <c r="Y126" s="20">
        <v>-45.13</v>
      </c>
      <c r="Z126" s="20">
        <v>-181.55</v>
      </c>
      <c r="AA126" s="20">
        <v>-128.75</v>
      </c>
      <c r="AB126" s="20">
        <v>-197.32</v>
      </c>
      <c r="AC126" s="17">
        <v>-456.31</v>
      </c>
      <c r="AD126" s="17">
        <v>-305.92</v>
      </c>
      <c r="AE126" s="17">
        <v>-266.24</v>
      </c>
      <c r="AF126" s="17">
        <v>-316.08</v>
      </c>
      <c r="AG126" s="17">
        <v>-443.27</v>
      </c>
      <c r="AH126" s="17">
        <v>-353.16</v>
      </c>
      <c r="AI126" s="17">
        <v>-231.89</v>
      </c>
      <c r="AJ126" s="17">
        <v>-137.15</v>
      </c>
      <c r="AK126" s="17">
        <v>-108.46</v>
      </c>
      <c r="AL126" s="17">
        <v>-429.67</v>
      </c>
      <c r="AM126" s="17">
        <v>-299.8</v>
      </c>
      <c r="AN126" s="17">
        <v>-452.18</v>
      </c>
      <c r="AO126" s="20">
        <v>-4000.82</v>
      </c>
      <c r="AP126" s="20">
        <v>-2716.17</v>
      </c>
      <c r="AQ126" s="20">
        <v>-2392.33</v>
      </c>
      <c r="AR126" s="20">
        <v>-2877.28</v>
      </c>
      <c r="AS126" s="20">
        <v>-4086.9700000000007</v>
      </c>
      <c r="AT126" s="20">
        <v>-3300.1299999999997</v>
      </c>
      <c r="AU126" s="20">
        <v>-2195.6799999999998</v>
      </c>
      <c r="AV126" s="20">
        <v>-1316.7200000000003</v>
      </c>
      <c r="AW126" s="20">
        <v>-1056.1199999999999</v>
      </c>
      <c r="AX126" s="20">
        <v>-4242.3100000000004</v>
      </c>
      <c r="AY126" s="20">
        <v>-3003.63</v>
      </c>
      <c r="AZ126" s="20">
        <v>-4595.87</v>
      </c>
      <c r="BA126" s="17">
        <f t="shared" si="12"/>
        <v>-30460.87</v>
      </c>
      <c r="BB126" s="17">
        <f t="shared" si="13"/>
        <v>-1523.03</v>
      </c>
      <c r="BC126" s="17">
        <f t="shared" si="10"/>
        <v>-3800.13</v>
      </c>
      <c r="BD126" s="17">
        <f t="shared" si="11"/>
        <v>-35784.030000000006</v>
      </c>
    </row>
    <row r="127" spans="1:56" x14ac:dyDescent="0.25">
      <c r="A127" t="str">
        <f t="shared" si="14"/>
        <v>ICPL.RYMD</v>
      </c>
      <c r="B127" s="1" t="s">
        <v>55</v>
      </c>
      <c r="C127" s="1" t="s">
        <v>185</v>
      </c>
      <c r="D127" s="1" t="s">
        <v>185</v>
      </c>
      <c r="E127" s="17">
        <v>0</v>
      </c>
      <c r="F127" s="17">
        <v>0</v>
      </c>
      <c r="G127" s="17">
        <v>0</v>
      </c>
      <c r="H127" s="17">
        <v>-452.91999999999996</v>
      </c>
      <c r="I127" s="17">
        <v>-3812.0000000000005</v>
      </c>
      <c r="J127" s="17">
        <v>-4006.5700000000006</v>
      </c>
      <c r="K127" s="17">
        <v>-4479.76</v>
      </c>
      <c r="L127" s="17">
        <v>-2667.2000000000003</v>
      </c>
      <c r="M127" s="17">
        <v>-2288.16</v>
      </c>
      <c r="N127" s="17">
        <v>-430.41999999999996</v>
      </c>
      <c r="O127" s="17">
        <v>0</v>
      </c>
      <c r="P127" s="17">
        <v>0</v>
      </c>
      <c r="Q127" s="20">
        <v>0</v>
      </c>
      <c r="R127" s="20">
        <v>0</v>
      </c>
      <c r="S127" s="20">
        <v>0</v>
      </c>
      <c r="T127" s="20">
        <v>-22.65</v>
      </c>
      <c r="U127" s="20">
        <v>-190.6</v>
      </c>
      <c r="V127" s="20">
        <v>-200.33</v>
      </c>
      <c r="W127" s="20">
        <v>-223.99</v>
      </c>
      <c r="X127" s="20">
        <v>-133.36000000000001</v>
      </c>
      <c r="Y127" s="20">
        <v>-114.41</v>
      </c>
      <c r="Z127" s="20">
        <v>-21.52</v>
      </c>
      <c r="AA127" s="20">
        <v>0</v>
      </c>
      <c r="AB127" s="20">
        <v>0</v>
      </c>
      <c r="AC127" s="17">
        <v>0</v>
      </c>
      <c r="AD127" s="17">
        <v>0</v>
      </c>
      <c r="AE127" s="17">
        <v>0</v>
      </c>
      <c r="AF127" s="17">
        <v>-58.69</v>
      </c>
      <c r="AG127" s="17">
        <v>-486.93</v>
      </c>
      <c r="AH127" s="17">
        <v>-504.15</v>
      </c>
      <c r="AI127" s="17">
        <v>-555.42999999999995</v>
      </c>
      <c r="AJ127" s="17">
        <v>-325.61</v>
      </c>
      <c r="AK127" s="17">
        <v>-274.98</v>
      </c>
      <c r="AL127" s="17">
        <v>-50.93</v>
      </c>
      <c r="AM127" s="17">
        <v>0</v>
      </c>
      <c r="AN127" s="17">
        <v>0</v>
      </c>
      <c r="AO127" s="20">
        <v>0</v>
      </c>
      <c r="AP127" s="20">
        <v>0</v>
      </c>
      <c r="AQ127" s="20">
        <v>0</v>
      </c>
      <c r="AR127" s="20">
        <v>-534.26</v>
      </c>
      <c r="AS127" s="20">
        <v>-4489.5300000000007</v>
      </c>
      <c r="AT127" s="20">
        <v>-4711.05</v>
      </c>
      <c r="AU127" s="20">
        <v>-5259.18</v>
      </c>
      <c r="AV127" s="20">
        <v>-3126.1700000000005</v>
      </c>
      <c r="AW127" s="20">
        <v>-2677.5499999999997</v>
      </c>
      <c r="AX127" s="20">
        <v>-502.86999999999995</v>
      </c>
      <c r="AY127" s="20">
        <v>0</v>
      </c>
      <c r="AZ127" s="20">
        <v>0</v>
      </c>
      <c r="BA127" s="17">
        <f t="shared" si="12"/>
        <v>-18137.03</v>
      </c>
      <c r="BB127" s="17">
        <f t="shared" si="13"/>
        <v>-906.86</v>
      </c>
      <c r="BC127" s="17">
        <f t="shared" si="10"/>
        <v>-2256.7199999999998</v>
      </c>
      <c r="BD127" s="17">
        <f t="shared" si="11"/>
        <v>-21300.61</v>
      </c>
    </row>
    <row r="128" spans="1:56" x14ac:dyDescent="0.25">
      <c r="A128" t="str">
        <f t="shared" si="14"/>
        <v>SCL.SCL1</v>
      </c>
      <c r="B128" s="1" t="s">
        <v>186</v>
      </c>
      <c r="C128" s="1" t="s">
        <v>187</v>
      </c>
      <c r="D128" s="1" t="s">
        <v>187</v>
      </c>
      <c r="E128" s="17">
        <v>4708.0300000000016</v>
      </c>
      <c r="F128" s="17">
        <v>2917.8799999999992</v>
      </c>
      <c r="G128" s="17">
        <v>531.0700000000005</v>
      </c>
      <c r="H128" s="17">
        <v>1534.2999999999993</v>
      </c>
      <c r="I128" s="17">
        <v>169.4800000000001</v>
      </c>
      <c r="J128" s="17">
        <v>1284.8800000000008</v>
      </c>
      <c r="K128" s="17">
        <v>559.65000000000032</v>
      </c>
      <c r="L128" s="17">
        <v>595.48000000000047</v>
      </c>
      <c r="M128" s="17">
        <v>941.37000000000057</v>
      </c>
      <c r="N128" s="17">
        <v>1766.13</v>
      </c>
      <c r="O128" s="17">
        <v>1226.2999999999988</v>
      </c>
      <c r="P128" s="17">
        <v>670.64999999999941</v>
      </c>
      <c r="Q128" s="20">
        <v>235.4</v>
      </c>
      <c r="R128" s="20">
        <v>145.88999999999999</v>
      </c>
      <c r="S128" s="20">
        <v>26.55</v>
      </c>
      <c r="T128" s="20">
        <v>76.72</v>
      </c>
      <c r="U128" s="20">
        <v>8.4700000000000006</v>
      </c>
      <c r="V128" s="20">
        <v>64.239999999999995</v>
      </c>
      <c r="W128" s="20">
        <v>27.98</v>
      </c>
      <c r="X128" s="20">
        <v>29.77</v>
      </c>
      <c r="Y128" s="20">
        <v>47.07</v>
      </c>
      <c r="Z128" s="20">
        <v>88.31</v>
      </c>
      <c r="AA128" s="20">
        <v>61.31</v>
      </c>
      <c r="AB128" s="20">
        <v>33.53</v>
      </c>
      <c r="AC128" s="17">
        <v>636.41</v>
      </c>
      <c r="AD128" s="17">
        <v>388.86</v>
      </c>
      <c r="AE128" s="17">
        <v>69.83</v>
      </c>
      <c r="AF128" s="17">
        <v>198.82</v>
      </c>
      <c r="AG128" s="17">
        <v>21.65</v>
      </c>
      <c r="AH128" s="17">
        <v>161.68</v>
      </c>
      <c r="AI128" s="17">
        <v>69.39</v>
      </c>
      <c r="AJ128" s="17">
        <v>72.7</v>
      </c>
      <c r="AK128" s="17">
        <v>113.13</v>
      </c>
      <c r="AL128" s="17">
        <v>208.99</v>
      </c>
      <c r="AM128" s="17">
        <v>142.77000000000001</v>
      </c>
      <c r="AN128" s="17">
        <v>76.84</v>
      </c>
      <c r="AO128" s="20">
        <v>5579.8400000000011</v>
      </c>
      <c r="AP128" s="20">
        <v>3452.6299999999992</v>
      </c>
      <c r="AQ128" s="20">
        <v>627.4500000000005</v>
      </c>
      <c r="AR128" s="20">
        <v>1809.8399999999992</v>
      </c>
      <c r="AS128" s="20">
        <v>199.60000000000011</v>
      </c>
      <c r="AT128" s="20">
        <v>1510.8000000000009</v>
      </c>
      <c r="AU128" s="20">
        <v>657.02000000000032</v>
      </c>
      <c r="AV128" s="20">
        <v>697.9500000000005</v>
      </c>
      <c r="AW128" s="20">
        <v>1101.5700000000006</v>
      </c>
      <c r="AX128" s="20">
        <v>2063.4300000000003</v>
      </c>
      <c r="AY128" s="20">
        <v>1430.3799999999987</v>
      </c>
      <c r="AZ128" s="20">
        <v>781.01999999999941</v>
      </c>
      <c r="BA128" s="17">
        <f t="shared" si="12"/>
        <v>16905.219999999998</v>
      </c>
      <c r="BB128" s="17">
        <f t="shared" si="13"/>
        <v>845.24</v>
      </c>
      <c r="BC128" s="17">
        <f t="shared" si="10"/>
        <v>2161.0700000000006</v>
      </c>
      <c r="BD128" s="17">
        <f t="shared" si="11"/>
        <v>19911.530000000002</v>
      </c>
    </row>
    <row r="129" spans="1:56" x14ac:dyDescent="0.25">
      <c r="A129" t="str">
        <f t="shared" si="14"/>
        <v>SCR.SCR1</v>
      </c>
      <c r="B129" s="1" t="s">
        <v>188</v>
      </c>
      <c r="C129" s="1" t="s">
        <v>189</v>
      </c>
      <c r="D129" s="1" t="s">
        <v>189</v>
      </c>
      <c r="E129" s="17">
        <v>-200149.21</v>
      </c>
      <c r="F129" s="17">
        <v>-161001.94999999998</v>
      </c>
      <c r="G129" s="17">
        <v>-153905.03</v>
      </c>
      <c r="H129" s="17">
        <v>-116449.68000000001</v>
      </c>
      <c r="I129" s="17">
        <v>-39808.509999999995</v>
      </c>
      <c r="J129" s="17">
        <v>-78405.83</v>
      </c>
      <c r="K129" s="17">
        <v>-150757.82</v>
      </c>
      <c r="L129" s="17">
        <v>-142354.23999999999</v>
      </c>
      <c r="M129" s="17">
        <v>-127834.6</v>
      </c>
      <c r="N129" s="17">
        <v>-262489.65999999997</v>
      </c>
      <c r="O129" s="17">
        <v>-147273.96</v>
      </c>
      <c r="P129" s="17">
        <v>-238739.78999999998</v>
      </c>
      <c r="Q129" s="20">
        <v>-10007.459999999999</v>
      </c>
      <c r="R129" s="20">
        <v>-8050.1</v>
      </c>
      <c r="S129" s="20">
        <v>-7695.25</v>
      </c>
      <c r="T129" s="20">
        <v>-5822.48</v>
      </c>
      <c r="U129" s="20">
        <v>-1990.43</v>
      </c>
      <c r="V129" s="20">
        <v>-3920.29</v>
      </c>
      <c r="W129" s="20">
        <v>-7537.89</v>
      </c>
      <c r="X129" s="20">
        <v>-7117.71</v>
      </c>
      <c r="Y129" s="20">
        <v>-6391.73</v>
      </c>
      <c r="Z129" s="20">
        <v>-13124.48</v>
      </c>
      <c r="AA129" s="20">
        <v>-7363.7</v>
      </c>
      <c r="AB129" s="20">
        <v>-11936.99</v>
      </c>
      <c r="AC129" s="17">
        <v>-27055.13</v>
      </c>
      <c r="AD129" s="17">
        <v>-21456.58</v>
      </c>
      <c r="AE129" s="17">
        <v>-20236.400000000001</v>
      </c>
      <c r="AF129" s="17">
        <v>-15089.62</v>
      </c>
      <c r="AG129" s="17">
        <v>-5084.99</v>
      </c>
      <c r="AH129" s="17">
        <v>-9865.85</v>
      </c>
      <c r="AI129" s="17">
        <v>-18691.900000000001</v>
      </c>
      <c r="AJ129" s="17">
        <v>-17378.689999999999</v>
      </c>
      <c r="AK129" s="17">
        <v>-15362.5</v>
      </c>
      <c r="AL129" s="17">
        <v>-31060.55</v>
      </c>
      <c r="AM129" s="17">
        <v>-17146.349999999999</v>
      </c>
      <c r="AN129" s="17">
        <v>-27354.94</v>
      </c>
      <c r="AO129" s="20">
        <v>-237211.8</v>
      </c>
      <c r="AP129" s="20">
        <v>-190508.63</v>
      </c>
      <c r="AQ129" s="20">
        <v>-181836.68</v>
      </c>
      <c r="AR129" s="20">
        <v>-137361.78</v>
      </c>
      <c r="AS129" s="20">
        <v>-46883.929999999993</v>
      </c>
      <c r="AT129" s="20">
        <v>-92191.97</v>
      </c>
      <c r="AU129" s="20">
        <v>-176987.61000000002</v>
      </c>
      <c r="AV129" s="20">
        <v>-166850.63999999998</v>
      </c>
      <c r="AW129" s="20">
        <v>-149588.83000000002</v>
      </c>
      <c r="AX129" s="20">
        <v>-306674.68999999994</v>
      </c>
      <c r="AY129" s="20">
        <v>-171784.01</v>
      </c>
      <c r="AZ129" s="20">
        <v>-278031.71999999997</v>
      </c>
      <c r="BA129" s="17">
        <f t="shared" si="12"/>
        <v>-1819170.28</v>
      </c>
      <c r="BB129" s="17">
        <f t="shared" si="13"/>
        <v>-90958.51</v>
      </c>
      <c r="BC129" s="17">
        <f t="shared" si="10"/>
        <v>-225783.50000000003</v>
      </c>
      <c r="BD129" s="17">
        <f t="shared" si="11"/>
        <v>-2135912.29</v>
      </c>
    </row>
    <row r="130" spans="1:56" x14ac:dyDescent="0.25">
      <c r="A130" t="str">
        <f t="shared" si="14"/>
        <v>SEPI.SCR2</v>
      </c>
      <c r="B130" s="1" t="s">
        <v>190</v>
      </c>
      <c r="C130" s="1" t="s">
        <v>191</v>
      </c>
      <c r="D130" s="1" t="s">
        <v>191</v>
      </c>
      <c r="E130" s="17">
        <v>1582.8199999999997</v>
      </c>
      <c r="F130" s="17">
        <v>1986.74</v>
      </c>
      <c r="G130" s="17">
        <v>1477.0600000000004</v>
      </c>
      <c r="H130" s="17">
        <v>629.15000000000009</v>
      </c>
      <c r="I130" s="17">
        <v>534.53000000000009</v>
      </c>
      <c r="J130" s="17">
        <v>756.38000000000022</v>
      </c>
      <c r="K130" s="17">
        <v>414.61000000000007</v>
      </c>
      <c r="L130" s="17">
        <v>383.25000000000017</v>
      </c>
      <c r="M130" s="17">
        <v>712.72</v>
      </c>
      <c r="N130" s="17">
        <v>1118.5400000000002</v>
      </c>
      <c r="O130" s="17">
        <v>1128.9000000000001</v>
      </c>
      <c r="P130" s="17">
        <v>1378.73</v>
      </c>
      <c r="Q130" s="20">
        <v>79.14</v>
      </c>
      <c r="R130" s="20">
        <v>99.34</v>
      </c>
      <c r="S130" s="20">
        <v>73.849999999999994</v>
      </c>
      <c r="T130" s="20">
        <v>31.46</v>
      </c>
      <c r="U130" s="20">
        <v>26.73</v>
      </c>
      <c r="V130" s="20">
        <v>37.82</v>
      </c>
      <c r="W130" s="20">
        <v>20.73</v>
      </c>
      <c r="X130" s="20">
        <v>19.16</v>
      </c>
      <c r="Y130" s="20">
        <v>35.64</v>
      </c>
      <c r="Z130" s="20">
        <v>55.93</v>
      </c>
      <c r="AA130" s="20">
        <v>56.45</v>
      </c>
      <c r="AB130" s="20">
        <v>68.94</v>
      </c>
      <c r="AC130" s="17">
        <v>213.96</v>
      </c>
      <c r="AD130" s="17">
        <v>264.77</v>
      </c>
      <c r="AE130" s="17">
        <v>194.21</v>
      </c>
      <c r="AF130" s="17">
        <v>81.53</v>
      </c>
      <c r="AG130" s="17">
        <v>68.28</v>
      </c>
      <c r="AH130" s="17">
        <v>95.18</v>
      </c>
      <c r="AI130" s="17">
        <v>51.41</v>
      </c>
      <c r="AJ130" s="17">
        <v>46.79</v>
      </c>
      <c r="AK130" s="17">
        <v>85.65</v>
      </c>
      <c r="AL130" s="17">
        <v>132.36000000000001</v>
      </c>
      <c r="AM130" s="17">
        <v>131.43</v>
      </c>
      <c r="AN130" s="17">
        <v>157.97999999999999</v>
      </c>
      <c r="AO130" s="20">
        <v>1875.9199999999998</v>
      </c>
      <c r="AP130" s="20">
        <v>2350.85</v>
      </c>
      <c r="AQ130" s="20">
        <v>1745.1200000000003</v>
      </c>
      <c r="AR130" s="20">
        <v>742.1400000000001</v>
      </c>
      <c r="AS130" s="20">
        <v>629.54000000000008</v>
      </c>
      <c r="AT130" s="20">
        <v>889.38000000000034</v>
      </c>
      <c r="AU130" s="20">
        <v>486.75000000000011</v>
      </c>
      <c r="AV130" s="20">
        <v>449.20000000000022</v>
      </c>
      <c r="AW130" s="20">
        <v>834.01</v>
      </c>
      <c r="AX130" s="20">
        <v>1306.8300000000004</v>
      </c>
      <c r="AY130" s="20">
        <v>1316.7800000000002</v>
      </c>
      <c r="AZ130" s="20">
        <v>1605.65</v>
      </c>
      <c r="BA130" s="17">
        <f t="shared" si="12"/>
        <v>12103.43</v>
      </c>
      <c r="BB130" s="17">
        <f t="shared" si="13"/>
        <v>605.19000000000005</v>
      </c>
      <c r="BC130" s="17">
        <f t="shared" si="10"/>
        <v>1523.55</v>
      </c>
      <c r="BD130" s="17">
        <f t="shared" si="11"/>
        <v>14232.170000000002</v>
      </c>
    </row>
    <row r="131" spans="1:56" x14ac:dyDescent="0.25">
      <c r="A131" t="str">
        <f t="shared" si="14"/>
        <v>SEPI.SCR3</v>
      </c>
      <c r="B131" s="1" t="s">
        <v>190</v>
      </c>
      <c r="C131" s="1" t="s">
        <v>192</v>
      </c>
      <c r="D131" s="1" t="s">
        <v>192</v>
      </c>
      <c r="E131" s="17">
        <v>845.13999999999987</v>
      </c>
      <c r="F131" s="17">
        <v>835.92000000000019</v>
      </c>
      <c r="G131" s="17">
        <v>756.57999999999981</v>
      </c>
      <c r="H131" s="17">
        <v>210.99000000000012</v>
      </c>
      <c r="I131" s="17">
        <v>188.5199999999997</v>
      </c>
      <c r="J131" s="17">
        <v>232.04999999999995</v>
      </c>
      <c r="K131" s="17">
        <v>57.64999999999992</v>
      </c>
      <c r="L131" s="17">
        <v>54.740000000000066</v>
      </c>
      <c r="M131" s="17">
        <v>92.57000000000005</v>
      </c>
      <c r="N131" s="17">
        <v>483.66999999999973</v>
      </c>
      <c r="O131" s="17">
        <v>527.02999999999975</v>
      </c>
      <c r="P131" s="17">
        <v>608.87999999999977</v>
      </c>
      <c r="Q131" s="20">
        <v>42.26</v>
      </c>
      <c r="R131" s="20">
        <v>41.8</v>
      </c>
      <c r="S131" s="20">
        <v>37.83</v>
      </c>
      <c r="T131" s="20">
        <v>10.55</v>
      </c>
      <c r="U131" s="20">
        <v>9.43</v>
      </c>
      <c r="V131" s="20">
        <v>11.6</v>
      </c>
      <c r="W131" s="20">
        <v>2.88</v>
      </c>
      <c r="X131" s="20">
        <v>2.74</v>
      </c>
      <c r="Y131" s="20">
        <v>4.63</v>
      </c>
      <c r="Z131" s="20">
        <v>24.18</v>
      </c>
      <c r="AA131" s="20">
        <v>26.35</v>
      </c>
      <c r="AB131" s="20">
        <v>30.44</v>
      </c>
      <c r="AC131" s="17">
        <v>114.24</v>
      </c>
      <c r="AD131" s="17">
        <v>111.4</v>
      </c>
      <c r="AE131" s="17">
        <v>99.48</v>
      </c>
      <c r="AF131" s="17">
        <v>27.34</v>
      </c>
      <c r="AG131" s="17">
        <v>24.08</v>
      </c>
      <c r="AH131" s="17">
        <v>29.2</v>
      </c>
      <c r="AI131" s="17">
        <v>7.15</v>
      </c>
      <c r="AJ131" s="17">
        <v>6.68</v>
      </c>
      <c r="AK131" s="17">
        <v>11.12</v>
      </c>
      <c r="AL131" s="17">
        <v>57.23</v>
      </c>
      <c r="AM131" s="17">
        <v>61.36</v>
      </c>
      <c r="AN131" s="17">
        <v>69.77</v>
      </c>
      <c r="AO131" s="20">
        <v>1001.6399999999999</v>
      </c>
      <c r="AP131" s="20">
        <v>989.12000000000012</v>
      </c>
      <c r="AQ131" s="20">
        <v>893.88999999999987</v>
      </c>
      <c r="AR131" s="20">
        <v>248.88000000000014</v>
      </c>
      <c r="AS131" s="20">
        <v>222.02999999999969</v>
      </c>
      <c r="AT131" s="20">
        <v>272.84999999999997</v>
      </c>
      <c r="AU131" s="20">
        <v>67.679999999999922</v>
      </c>
      <c r="AV131" s="20">
        <v>64.160000000000068</v>
      </c>
      <c r="AW131" s="20">
        <v>108.32000000000005</v>
      </c>
      <c r="AX131" s="20">
        <v>565.0799999999997</v>
      </c>
      <c r="AY131" s="20">
        <v>614.73999999999978</v>
      </c>
      <c r="AZ131" s="20">
        <v>709.0899999999998</v>
      </c>
      <c r="BA131" s="17">
        <f t="shared" si="12"/>
        <v>4893.74</v>
      </c>
      <c r="BB131" s="17">
        <f t="shared" si="13"/>
        <v>244.69</v>
      </c>
      <c r="BC131" s="17">
        <f t="shared" si="10"/>
        <v>619.04999999999995</v>
      </c>
      <c r="BD131" s="17">
        <f t="shared" si="11"/>
        <v>5757.4799999999987</v>
      </c>
    </row>
    <row r="132" spans="1:56" x14ac:dyDescent="0.25">
      <c r="A132" t="str">
        <f t="shared" si="14"/>
        <v>TAC4.SCR4</v>
      </c>
      <c r="B132" s="1" t="s">
        <v>193</v>
      </c>
      <c r="C132" s="1" t="s">
        <v>194</v>
      </c>
      <c r="D132" s="1" t="s">
        <v>194</v>
      </c>
      <c r="E132" s="17">
        <v>5391.5200000000013</v>
      </c>
      <c r="F132" s="17">
        <v>3944.719999999998</v>
      </c>
      <c r="G132" s="17">
        <v>4075.8500000000004</v>
      </c>
      <c r="H132" s="17">
        <v>2600.4500000000007</v>
      </c>
      <c r="I132" s="17">
        <v>2868.41</v>
      </c>
      <c r="J132" s="17">
        <v>2503.37</v>
      </c>
      <c r="K132" s="17">
        <v>1300.1799999999982</v>
      </c>
      <c r="L132" s="17">
        <v>1976.7899999999979</v>
      </c>
      <c r="M132" s="17">
        <v>1982.5200000000009</v>
      </c>
      <c r="N132" s="17">
        <v>3657.7300000000005</v>
      </c>
      <c r="O132" s="17">
        <v>3781.7199999999962</v>
      </c>
      <c r="P132" s="17">
        <v>6136.1000000000022</v>
      </c>
      <c r="Q132" s="20">
        <v>269.58</v>
      </c>
      <c r="R132" s="20">
        <v>197.24</v>
      </c>
      <c r="S132" s="20">
        <v>203.79</v>
      </c>
      <c r="T132" s="20">
        <v>130.02000000000001</v>
      </c>
      <c r="U132" s="20">
        <v>143.41999999999999</v>
      </c>
      <c r="V132" s="20">
        <v>125.17</v>
      </c>
      <c r="W132" s="20">
        <v>65.010000000000005</v>
      </c>
      <c r="X132" s="20">
        <v>98.84</v>
      </c>
      <c r="Y132" s="20">
        <v>99.13</v>
      </c>
      <c r="Z132" s="20">
        <v>182.89</v>
      </c>
      <c r="AA132" s="20">
        <v>189.09</v>
      </c>
      <c r="AB132" s="20">
        <v>306.81</v>
      </c>
      <c r="AC132" s="17">
        <v>728.8</v>
      </c>
      <c r="AD132" s="17">
        <v>525.71</v>
      </c>
      <c r="AE132" s="17">
        <v>535.91999999999996</v>
      </c>
      <c r="AF132" s="17">
        <v>336.97</v>
      </c>
      <c r="AG132" s="17">
        <v>366.4</v>
      </c>
      <c r="AH132" s="17">
        <v>315</v>
      </c>
      <c r="AI132" s="17">
        <v>161.19999999999999</v>
      </c>
      <c r="AJ132" s="17">
        <v>241.33</v>
      </c>
      <c r="AK132" s="17">
        <v>238.25</v>
      </c>
      <c r="AL132" s="17">
        <v>432.82</v>
      </c>
      <c r="AM132" s="17">
        <v>440.29</v>
      </c>
      <c r="AN132" s="17">
        <v>703.08</v>
      </c>
      <c r="AO132" s="20">
        <v>6389.9000000000015</v>
      </c>
      <c r="AP132" s="20">
        <v>4667.6699999999983</v>
      </c>
      <c r="AQ132" s="20">
        <v>4815.5600000000004</v>
      </c>
      <c r="AR132" s="20">
        <v>3067.4400000000005</v>
      </c>
      <c r="AS132" s="20">
        <v>3378.23</v>
      </c>
      <c r="AT132" s="20">
        <v>2943.54</v>
      </c>
      <c r="AU132" s="20">
        <v>1526.3899999999983</v>
      </c>
      <c r="AV132" s="20">
        <v>2316.9599999999978</v>
      </c>
      <c r="AW132" s="20">
        <v>2319.900000000001</v>
      </c>
      <c r="AX132" s="20">
        <v>4273.4400000000005</v>
      </c>
      <c r="AY132" s="20">
        <v>4411.0999999999967</v>
      </c>
      <c r="AZ132" s="20">
        <v>7145.9900000000025</v>
      </c>
      <c r="BA132" s="17">
        <f t="shared" si="12"/>
        <v>40219.359999999986</v>
      </c>
      <c r="BB132" s="17">
        <f t="shared" si="13"/>
        <v>2010.9899999999996</v>
      </c>
      <c r="BC132" s="17">
        <f t="shared" si="10"/>
        <v>5025.7699999999995</v>
      </c>
      <c r="BD132" s="17">
        <f t="shared" si="11"/>
        <v>47256.12</v>
      </c>
    </row>
    <row r="133" spans="1:56" x14ac:dyDescent="0.25">
      <c r="A133" t="str">
        <f t="shared" si="14"/>
        <v>SHEL.SCTG</v>
      </c>
      <c r="B133" s="1" t="s">
        <v>195</v>
      </c>
      <c r="C133" s="1" t="s">
        <v>196</v>
      </c>
      <c r="D133" s="1" t="s">
        <v>196</v>
      </c>
      <c r="E133" s="17">
        <v>0</v>
      </c>
      <c r="F133" s="17">
        <v>0</v>
      </c>
      <c r="G133" s="17">
        <v>0</v>
      </c>
      <c r="H133" s="17">
        <v>1.1600000000000001</v>
      </c>
      <c r="I133" s="17">
        <v>10.180000000000003</v>
      </c>
      <c r="J133" s="17">
        <v>0</v>
      </c>
      <c r="K133" s="17">
        <v>0</v>
      </c>
      <c r="L133" s="17">
        <v>0</v>
      </c>
      <c r="M133" s="17">
        <v>1372.1200000000003</v>
      </c>
      <c r="N133" s="17">
        <v>2001.3500000000004</v>
      </c>
      <c r="O133" s="17">
        <v>1.0299999999999998</v>
      </c>
      <c r="P133" s="17">
        <v>5.7400000000000011</v>
      </c>
      <c r="Q133" s="20">
        <v>0</v>
      </c>
      <c r="R133" s="20">
        <v>0</v>
      </c>
      <c r="S133" s="20">
        <v>0</v>
      </c>
      <c r="T133" s="20">
        <v>0.06</v>
      </c>
      <c r="U133" s="20">
        <v>0.51</v>
      </c>
      <c r="V133" s="20">
        <v>0</v>
      </c>
      <c r="W133" s="20">
        <v>0</v>
      </c>
      <c r="X133" s="20">
        <v>0</v>
      </c>
      <c r="Y133" s="20">
        <v>68.61</v>
      </c>
      <c r="Z133" s="20">
        <v>100.07</v>
      </c>
      <c r="AA133" s="20">
        <v>0.05</v>
      </c>
      <c r="AB133" s="20">
        <v>0.28999999999999998</v>
      </c>
      <c r="AC133" s="17">
        <v>0</v>
      </c>
      <c r="AD133" s="17">
        <v>0</v>
      </c>
      <c r="AE133" s="17">
        <v>0</v>
      </c>
      <c r="AF133" s="17">
        <v>0.15</v>
      </c>
      <c r="AG133" s="17">
        <v>1.3</v>
      </c>
      <c r="AH133" s="17">
        <v>0</v>
      </c>
      <c r="AI133" s="17">
        <v>0</v>
      </c>
      <c r="AJ133" s="17">
        <v>0</v>
      </c>
      <c r="AK133" s="17">
        <v>164.89</v>
      </c>
      <c r="AL133" s="17">
        <v>236.82</v>
      </c>
      <c r="AM133" s="17">
        <v>0.12</v>
      </c>
      <c r="AN133" s="17">
        <v>0.66</v>
      </c>
      <c r="AO133" s="20">
        <v>0</v>
      </c>
      <c r="AP133" s="20">
        <v>0</v>
      </c>
      <c r="AQ133" s="20">
        <v>0</v>
      </c>
      <c r="AR133" s="20">
        <v>1.37</v>
      </c>
      <c r="AS133" s="20">
        <v>11.990000000000004</v>
      </c>
      <c r="AT133" s="20">
        <v>0</v>
      </c>
      <c r="AU133" s="20">
        <v>0</v>
      </c>
      <c r="AV133" s="20">
        <v>0</v>
      </c>
      <c r="AW133" s="20">
        <v>1605.6200000000003</v>
      </c>
      <c r="AX133" s="20">
        <v>2338.2400000000007</v>
      </c>
      <c r="AY133" s="20">
        <v>1.1999999999999997</v>
      </c>
      <c r="AZ133" s="20">
        <v>6.6900000000000013</v>
      </c>
      <c r="BA133" s="17">
        <f t="shared" ref="BA133:BA164" si="15">SUM(E133:P133)</f>
        <v>3391.5800000000004</v>
      </c>
      <c r="BB133" s="17">
        <f t="shared" ref="BB133:BB164" si="16">SUM(Q133:AB133)</f>
        <v>169.59</v>
      </c>
      <c r="BC133" s="17">
        <f t="shared" si="10"/>
        <v>403.94</v>
      </c>
      <c r="BD133" s="17">
        <f t="shared" si="11"/>
        <v>3965.110000000001</v>
      </c>
    </row>
    <row r="134" spans="1:56" x14ac:dyDescent="0.25">
      <c r="A134" t="str">
        <f t="shared" si="14"/>
        <v>BALP.SD1</v>
      </c>
      <c r="B134" s="1" t="s">
        <v>43</v>
      </c>
      <c r="C134" s="1" t="s">
        <v>197</v>
      </c>
      <c r="D134" s="1" t="s">
        <v>197</v>
      </c>
      <c r="E134" s="17">
        <v>0</v>
      </c>
      <c r="F134" s="17">
        <v>0</v>
      </c>
      <c r="G134" s="17">
        <v>0</v>
      </c>
      <c r="H134" s="17">
        <v>0</v>
      </c>
      <c r="I134" s="17">
        <v>0</v>
      </c>
      <c r="J134" s="17">
        <v>0</v>
      </c>
      <c r="K134" s="17">
        <v>0</v>
      </c>
      <c r="L134" s="17">
        <v>0</v>
      </c>
      <c r="M134" s="17">
        <v>0</v>
      </c>
      <c r="N134" s="17">
        <v>0</v>
      </c>
      <c r="O134" s="17">
        <v>0</v>
      </c>
      <c r="P134" s="17">
        <v>14140.789999999995</v>
      </c>
      <c r="Q134" s="20">
        <v>0</v>
      </c>
      <c r="R134" s="20">
        <v>0</v>
      </c>
      <c r="S134" s="20">
        <v>0</v>
      </c>
      <c r="T134" s="20">
        <v>0</v>
      </c>
      <c r="U134" s="20">
        <v>0</v>
      </c>
      <c r="V134" s="20">
        <v>0</v>
      </c>
      <c r="W134" s="20">
        <v>0</v>
      </c>
      <c r="X134" s="20">
        <v>0</v>
      </c>
      <c r="Y134" s="20">
        <v>0</v>
      </c>
      <c r="Z134" s="20">
        <v>0</v>
      </c>
      <c r="AA134" s="20">
        <v>0</v>
      </c>
      <c r="AB134" s="20">
        <v>707.04</v>
      </c>
      <c r="AC134" s="17">
        <v>0</v>
      </c>
      <c r="AD134" s="17">
        <v>0</v>
      </c>
      <c r="AE134" s="17">
        <v>0</v>
      </c>
      <c r="AF134" s="17">
        <v>0</v>
      </c>
      <c r="AG134" s="17">
        <v>0</v>
      </c>
      <c r="AH134" s="17">
        <v>0</v>
      </c>
      <c r="AI134" s="17">
        <v>0</v>
      </c>
      <c r="AJ134" s="17">
        <v>0</v>
      </c>
      <c r="AK134" s="17">
        <v>0</v>
      </c>
      <c r="AL134" s="17">
        <v>0</v>
      </c>
      <c r="AM134" s="17">
        <v>0</v>
      </c>
      <c r="AN134" s="17">
        <v>1620.26</v>
      </c>
      <c r="AO134" s="20">
        <v>0</v>
      </c>
      <c r="AP134" s="20">
        <v>0</v>
      </c>
      <c r="AQ134" s="20">
        <v>0</v>
      </c>
      <c r="AR134" s="20">
        <v>0</v>
      </c>
      <c r="AS134" s="20">
        <v>0</v>
      </c>
      <c r="AT134" s="20">
        <v>0</v>
      </c>
      <c r="AU134" s="20">
        <v>0</v>
      </c>
      <c r="AV134" s="20">
        <v>0</v>
      </c>
      <c r="AW134" s="20">
        <v>0</v>
      </c>
      <c r="AX134" s="20">
        <v>0</v>
      </c>
      <c r="AY134" s="20">
        <v>0</v>
      </c>
      <c r="AZ134" s="20">
        <v>16468.089999999993</v>
      </c>
      <c r="BA134" s="17">
        <f t="shared" si="15"/>
        <v>14140.789999999995</v>
      </c>
      <c r="BB134" s="17">
        <f t="shared" si="16"/>
        <v>707.04</v>
      </c>
      <c r="BC134" s="17">
        <f t="shared" ref="BC134:BC172" si="17">SUM(AC134:AN134)</f>
        <v>1620.26</v>
      </c>
      <c r="BD134" s="17">
        <f t="shared" ref="BD134:BD172" si="18">SUM(AO134:AZ134)</f>
        <v>16468.089999999993</v>
      </c>
    </row>
    <row r="135" spans="1:56" x14ac:dyDescent="0.25">
      <c r="A135" t="str">
        <f t="shared" si="14"/>
        <v>TCN.SD1</v>
      </c>
      <c r="B135" s="1" t="s">
        <v>35</v>
      </c>
      <c r="C135" s="1" t="s">
        <v>197</v>
      </c>
      <c r="D135" s="1" t="s">
        <v>197</v>
      </c>
      <c r="E135" s="17">
        <v>30076.890000000025</v>
      </c>
      <c r="F135" s="17">
        <v>4912.3400000000038</v>
      </c>
      <c r="G135" s="17">
        <v>18116.740000000013</v>
      </c>
      <c r="H135" s="17">
        <v>8563.9599999999937</v>
      </c>
      <c r="I135" s="17">
        <v>11930.229999999994</v>
      </c>
      <c r="J135" s="17">
        <v>12028.759999999997</v>
      </c>
      <c r="K135" s="17">
        <v>10402.519999999995</v>
      </c>
      <c r="L135" s="17">
        <v>7970.9900000000052</v>
      </c>
      <c r="M135" s="17">
        <v>10371.42999999998</v>
      </c>
      <c r="N135" s="17">
        <v>29604.869999999959</v>
      </c>
      <c r="O135" s="17">
        <v>17171.599999999995</v>
      </c>
      <c r="P135" s="17">
        <v>0</v>
      </c>
      <c r="Q135" s="20">
        <v>1503.84</v>
      </c>
      <c r="R135" s="20">
        <v>245.62</v>
      </c>
      <c r="S135" s="20">
        <v>905.84</v>
      </c>
      <c r="T135" s="20">
        <v>428.2</v>
      </c>
      <c r="U135" s="20">
        <v>596.51</v>
      </c>
      <c r="V135" s="20">
        <v>601.44000000000005</v>
      </c>
      <c r="W135" s="20">
        <v>520.13</v>
      </c>
      <c r="X135" s="20">
        <v>398.55</v>
      </c>
      <c r="Y135" s="20">
        <v>518.57000000000005</v>
      </c>
      <c r="Z135" s="20">
        <v>1480.24</v>
      </c>
      <c r="AA135" s="20">
        <v>858.58</v>
      </c>
      <c r="AB135" s="20">
        <v>0</v>
      </c>
      <c r="AC135" s="17">
        <v>4065.64</v>
      </c>
      <c r="AD135" s="17">
        <v>654.66</v>
      </c>
      <c r="AE135" s="17">
        <v>2382.1</v>
      </c>
      <c r="AF135" s="17">
        <v>1109.72</v>
      </c>
      <c r="AG135" s="17">
        <v>1523.92</v>
      </c>
      <c r="AH135" s="17">
        <v>1513.59</v>
      </c>
      <c r="AI135" s="17">
        <v>1289.77</v>
      </c>
      <c r="AJ135" s="17">
        <v>973.1</v>
      </c>
      <c r="AK135" s="17">
        <v>1246.3800000000001</v>
      </c>
      <c r="AL135" s="17">
        <v>3503.16</v>
      </c>
      <c r="AM135" s="17">
        <v>1999.2</v>
      </c>
      <c r="AN135" s="17">
        <v>0</v>
      </c>
      <c r="AO135" s="20">
        <v>35646.370000000024</v>
      </c>
      <c r="AP135" s="20">
        <v>5812.6200000000035</v>
      </c>
      <c r="AQ135" s="20">
        <v>21404.680000000011</v>
      </c>
      <c r="AR135" s="20">
        <v>10101.879999999994</v>
      </c>
      <c r="AS135" s="20">
        <v>14050.659999999994</v>
      </c>
      <c r="AT135" s="20">
        <v>14143.789999999997</v>
      </c>
      <c r="AU135" s="20">
        <v>12212.419999999995</v>
      </c>
      <c r="AV135" s="20">
        <v>9342.6400000000049</v>
      </c>
      <c r="AW135" s="20">
        <v>12136.379999999979</v>
      </c>
      <c r="AX135" s="20">
        <v>34588.26999999996</v>
      </c>
      <c r="AY135" s="20">
        <v>20029.379999999997</v>
      </c>
      <c r="AZ135" s="20">
        <v>0</v>
      </c>
      <c r="BA135" s="17">
        <f t="shared" si="15"/>
        <v>161150.32999999996</v>
      </c>
      <c r="BB135" s="17">
        <f t="shared" si="16"/>
        <v>8057.52</v>
      </c>
      <c r="BC135" s="17">
        <f t="shared" si="17"/>
        <v>20261.240000000002</v>
      </c>
      <c r="BD135" s="17">
        <f t="shared" si="18"/>
        <v>189469.08999999997</v>
      </c>
    </row>
    <row r="136" spans="1:56" x14ac:dyDescent="0.25">
      <c r="A136" t="str">
        <f t="shared" si="14"/>
        <v>BALP.SD2</v>
      </c>
      <c r="B136" s="1" t="s">
        <v>43</v>
      </c>
      <c r="C136" s="1" t="s">
        <v>198</v>
      </c>
      <c r="D136" s="1" t="s">
        <v>198</v>
      </c>
      <c r="E136" s="17">
        <v>0</v>
      </c>
      <c r="F136" s="17">
        <v>0</v>
      </c>
      <c r="G136" s="17">
        <v>0</v>
      </c>
      <c r="H136" s="17">
        <v>0</v>
      </c>
      <c r="I136" s="17">
        <v>0</v>
      </c>
      <c r="J136" s="17">
        <v>0</v>
      </c>
      <c r="K136" s="17">
        <v>0</v>
      </c>
      <c r="L136" s="17">
        <v>0</v>
      </c>
      <c r="M136" s="17">
        <v>0</v>
      </c>
      <c r="N136" s="17">
        <v>0</v>
      </c>
      <c r="O136" s="17">
        <v>0</v>
      </c>
      <c r="P136" s="17">
        <v>26737.450000000004</v>
      </c>
      <c r="Q136" s="20">
        <v>0</v>
      </c>
      <c r="R136" s="20">
        <v>0</v>
      </c>
      <c r="S136" s="20">
        <v>0</v>
      </c>
      <c r="T136" s="20">
        <v>0</v>
      </c>
      <c r="U136" s="20">
        <v>0</v>
      </c>
      <c r="V136" s="20">
        <v>0</v>
      </c>
      <c r="W136" s="20">
        <v>0</v>
      </c>
      <c r="X136" s="20">
        <v>0</v>
      </c>
      <c r="Y136" s="20">
        <v>0</v>
      </c>
      <c r="Z136" s="20">
        <v>0</v>
      </c>
      <c r="AA136" s="20">
        <v>0</v>
      </c>
      <c r="AB136" s="20">
        <v>1336.87</v>
      </c>
      <c r="AC136" s="17">
        <v>0</v>
      </c>
      <c r="AD136" s="17">
        <v>0</v>
      </c>
      <c r="AE136" s="17">
        <v>0</v>
      </c>
      <c r="AF136" s="17">
        <v>0</v>
      </c>
      <c r="AG136" s="17">
        <v>0</v>
      </c>
      <c r="AH136" s="17">
        <v>0</v>
      </c>
      <c r="AI136" s="17">
        <v>0</v>
      </c>
      <c r="AJ136" s="17">
        <v>0</v>
      </c>
      <c r="AK136" s="17">
        <v>0</v>
      </c>
      <c r="AL136" s="17">
        <v>0</v>
      </c>
      <c r="AM136" s="17">
        <v>0</v>
      </c>
      <c r="AN136" s="17">
        <v>3063.59</v>
      </c>
      <c r="AO136" s="20">
        <v>0</v>
      </c>
      <c r="AP136" s="20">
        <v>0</v>
      </c>
      <c r="AQ136" s="20">
        <v>0</v>
      </c>
      <c r="AR136" s="20">
        <v>0</v>
      </c>
      <c r="AS136" s="20">
        <v>0</v>
      </c>
      <c r="AT136" s="20">
        <v>0</v>
      </c>
      <c r="AU136" s="20">
        <v>0</v>
      </c>
      <c r="AV136" s="20">
        <v>0</v>
      </c>
      <c r="AW136" s="20">
        <v>0</v>
      </c>
      <c r="AX136" s="20">
        <v>0</v>
      </c>
      <c r="AY136" s="20">
        <v>0</v>
      </c>
      <c r="AZ136" s="20">
        <v>31137.910000000003</v>
      </c>
      <c r="BA136" s="17">
        <f t="shared" si="15"/>
        <v>26737.450000000004</v>
      </c>
      <c r="BB136" s="17">
        <f t="shared" si="16"/>
        <v>1336.87</v>
      </c>
      <c r="BC136" s="17">
        <f t="shared" si="17"/>
        <v>3063.59</v>
      </c>
      <c r="BD136" s="17">
        <f t="shared" si="18"/>
        <v>31137.910000000003</v>
      </c>
    </row>
    <row r="137" spans="1:56" x14ac:dyDescent="0.25">
      <c r="A137" t="str">
        <f t="shared" si="14"/>
        <v>TCN.SD2</v>
      </c>
      <c r="B137" s="1" t="s">
        <v>35</v>
      </c>
      <c r="C137" s="1" t="s">
        <v>198</v>
      </c>
      <c r="D137" s="1" t="s">
        <v>198</v>
      </c>
      <c r="E137" s="17">
        <v>23809.579999999973</v>
      </c>
      <c r="F137" s="17">
        <v>11961.490000000002</v>
      </c>
      <c r="G137" s="17">
        <v>17177.340000000007</v>
      </c>
      <c r="H137" s="17">
        <v>8864.6400000000031</v>
      </c>
      <c r="I137" s="17">
        <v>8590.3699999999826</v>
      </c>
      <c r="J137" s="17">
        <v>12494.060000000021</v>
      </c>
      <c r="K137" s="17">
        <v>12211.749999999973</v>
      </c>
      <c r="L137" s="17">
        <v>11359.600000000024</v>
      </c>
      <c r="M137" s="17">
        <v>11720.37000000001</v>
      </c>
      <c r="N137" s="17">
        <v>22065.179999999986</v>
      </c>
      <c r="O137" s="17">
        <v>17823.46</v>
      </c>
      <c r="P137" s="17">
        <v>0</v>
      </c>
      <c r="Q137" s="20">
        <v>1190.48</v>
      </c>
      <c r="R137" s="20">
        <v>598.07000000000005</v>
      </c>
      <c r="S137" s="20">
        <v>858.87</v>
      </c>
      <c r="T137" s="20">
        <v>443.23</v>
      </c>
      <c r="U137" s="20">
        <v>429.52</v>
      </c>
      <c r="V137" s="20">
        <v>624.70000000000005</v>
      </c>
      <c r="W137" s="20">
        <v>610.59</v>
      </c>
      <c r="X137" s="20">
        <v>567.98</v>
      </c>
      <c r="Y137" s="20">
        <v>586.02</v>
      </c>
      <c r="Z137" s="20">
        <v>1103.26</v>
      </c>
      <c r="AA137" s="20">
        <v>891.17</v>
      </c>
      <c r="AB137" s="20">
        <v>0</v>
      </c>
      <c r="AC137" s="17">
        <v>3218.46</v>
      </c>
      <c r="AD137" s="17">
        <v>1594.1</v>
      </c>
      <c r="AE137" s="17">
        <v>2258.58</v>
      </c>
      <c r="AF137" s="17">
        <v>1148.69</v>
      </c>
      <c r="AG137" s="17">
        <v>1097.3</v>
      </c>
      <c r="AH137" s="17">
        <v>1572.13</v>
      </c>
      <c r="AI137" s="17">
        <v>1514.09</v>
      </c>
      <c r="AJ137" s="17">
        <v>1386.79</v>
      </c>
      <c r="AK137" s="17">
        <v>1408.49</v>
      </c>
      <c r="AL137" s="17">
        <v>2610.9899999999998</v>
      </c>
      <c r="AM137" s="17">
        <v>2075.09</v>
      </c>
      <c r="AN137" s="17">
        <v>0</v>
      </c>
      <c r="AO137" s="20">
        <v>28218.519999999971</v>
      </c>
      <c r="AP137" s="20">
        <v>14153.660000000002</v>
      </c>
      <c r="AQ137" s="20">
        <v>20294.790000000008</v>
      </c>
      <c r="AR137" s="20">
        <v>10456.560000000003</v>
      </c>
      <c r="AS137" s="20">
        <v>10117.189999999982</v>
      </c>
      <c r="AT137" s="20">
        <v>14690.890000000021</v>
      </c>
      <c r="AU137" s="20">
        <v>14336.429999999973</v>
      </c>
      <c r="AV137" s="20">
        <v>13314.370000000024</v>
      </c>
      <c r="AW137" s="20">
        <v>13714.88000000001</v>
      </c>
      <c r="AX137" s="20">
        <v>25779.429999999986</v>
      </c>
      <c r="AY137" s="20">
        <v>20789.719999999998</v>
      </c>
      <c r="AZ137" s="20">
        <v>0</v>
      </c>
      <c r="BA137" s="17">
        <f t="shared" si="15"/>
        <v>158077.83999999997</v>
      </c>
      <c r="BB137" s="17">
        <f t="shared" si="16"/>
        <v>7903.8900000000012</v>
      </c>
      <c r="BC137" s="17">
        <f t="shared" si="17"/>
        <v>19884.71</v>
      </c>
      <c r="BD137" s="17">
        <f t="shared" si="18"/>
        <v>185866.44</v>
      </c>
    </row>
    <row r="138" spans="1:56" x14ac:dyDescent="0.25">
      <c r="A138" t="str">
        <f t="shared" si="14"/>
        <v>ASTC.SD3</v>
      </c>
      <c r="B138" s="1" t="s">
        <v>199</v>
      </c>
      <c r="C138" s="1" t="s">
        <v>200</v>
      </c>
      <c r="D138" s="1" t="s">
        <v>200</v>
      </c>
      <c r="E138" s="17">
        <v>46414.52000000004</v>
      </c>
      <c r="F138" s="17">
        <v>30639.200000000008</v>
      </c>
      <c r="G138" s="17">
        <v>19761.680000000004</v>
      </c>
      <c r="H138" s="17">
        <v>10511.21</v>
      </c>
      <c r="I138" s="17">
        <v>8131.5099999999939</v>
      </c>
      <c r="J138" s="17">
        <v>12428.170000000006</v>
      </c>
      <c r="K138" s="17">
        <v>17697.349999999988</v>
      </c>
      <c r="L138" s="17">
        <v>16633.98000000001</v>
      </c>
      <c r="M138" s="17">
        <v>15136.82999999998</v>
      </c>
      <c r="N138" s="17">
        <v>43370.949999999953</v>
      </c>
      <c r="O138" s="17">
        <v>21753.270000000011</v>
      </c>
      <c r="P138" s="17">
        <v>0</v>
      </c>
      <c r="Q138" s="20">
        <v>2320.73</v>
      </c>
      <c r="R138" s="20">
        <v>1531.96</v>
      </c>
      <c r="S138" s="20">
        <v>988.08</v>
      </c>
      <c r="T138" s="20">
        <v>525.55999999999995</v>
      </c>
      <c r="U138" s="20">
        <v>406.58</v>
      </c>
      <c r="V138" s="20">
        <v>621.41</v>
      </c>
      <c r="W138" s="20">
        <v>884.87</v>
      </c>
      <c r="X138" s="20">
        <v>831.7</v>
      </c>
      <c r="Y138" s="20">
        <v>756.84</v>
      </c>
      <c r="Z138" s="20">
        <v>2168.5500000000002</v>
      </c>
      <c r="AA138" s="20">
        <v>1087.6600000000001</v>
      </c>
      <c r="AB138" s="20">
        <v>0</v>
      </c>
      <c r="AC138" s="17">
        <v>6274.07</v>
      </c>
      <c r="AD138" s="17">
        <v>4083.26</v>
      </c>
      <c r="AE138" s="17">
        <v>2598.39</v>
      </c>
      <c r="AF138" s="17">
        <v>1362.05</v>
      </c>
      <c r="AG138" s="17">
        <v>1038.69</v>
      </c>
      <c r="AH138" s="17">
        <v>1563.84</v>
      </c>
      <c r="AI138" s="17">
        <v>2194.23</v>
      </c>
      <c r="AJ138" s="17">
        <v>2030.69</v>
      </c>
      <c r="AK138" s="17">
        <v>1819.07</v>
      </c>
      <c r="AL138" s="17">
        <v>5132.1099999999997</v>
      </c>
      <c r="AM138" s="17">
        <v>2532.62</v>
      </c>
      <c r="AN138" s="17">
        <v>0</v>
      </c>
      <c r="AO138" s="20">
        <v>55009.320000000043</v>
      </c>
      <c r="AP138" s="20">
        <v>36254.420000000006</v>
      </c>
      <c r="AQ138" s="20">
        <v>23348.150000000005</v>
      </c>
      <c r="AR138" s="20">
        <v>12398.819999999998</v>
      </c>
      <c r="AS138" s="20">
        <v>9576.7799999999952</v>
      </c>
      <c r="AT138" s="20">
        <v>14613.420000000006</v>
      </c>
      <c r="AU138" s="20">
        <v>20776.449999999986</v>
      </c>
      <c r="AV138" s="20">
        <v>19496.37000000001</v>
      </c>
      <c r="AW138" s="20">
        <v>17712.73999999998</v>
      </c>
      <c r="AX138" s="20">
        <v>50671.609999999957</v>
      </c>
      <c r="AY138" s="20">
        <v>25373.55000000001</v>
      </c>
      <c r="AZ138" s="20">
        <v>0</v>
      </c>
      <c r="BA138" s="17">
        <f t="shared" si="15"/>
        <v>242478.66999999998</v>
      </c>
      <c r="BB138" s="17">
        <f t="shared" si="16"/>
        <v>12123.939999999999</v>
      </c>
      <c r="BC138" s="17">
        <f t="shared" si="17"/>
        <v>30629.019999999997</v>
      </c>
      <c r="BD138" s="17">
        <f t="shared" si="18"/>
        <v>285231.63</v>
      </c>
    </row>
    <row r="139" spans="1:56" x14ac:dyDescent="0.25">
      <c r="A139" t="str">
        <f t="shared" si="14"/>
        <v>BALP.SD3</v>
      </c>
      <c r="B139" s="1" t="s">
        <v>43</v>
      </c>
      <c r="C139" s="1" t="s">
        <v>200</v>
      </c>
      <c r="D139" s="1" t="s">
        <v>200</v>
      </c>
      <c r="E139" s="17">
        <v>0</v>
      </c>
      <c r="F139" s="17">
        <v>0</v>
      </c>
      <c r="G139" s="17">
        <v>0</v>
      </c>
      <c r="H139" s="17">
        <v>0</v>
      </c>
      <c r="I139" s="17">
        <v>0</v>
      </c>
      <c r="J139" s="17">
        <v>0</v>
      </c>
      <c r="K139" s="17">
        <v>0</v>
      </c>
      <c r="L139" s="17">
        <v>0</v>
      </c>
      <c r="M139" s="17">
        <v>0</v>
      </c>
      <c r="N139" s="17">
        <v>0</v>
      </c>
      <c r="O139" s="17">
        <v>0</v>
      </c>
      <c r="P139" s="17">
        <v>42581.890000000014</v>
      </c>
      <c r="Q139" s="20">
        <v>0</v>
      </c>
      <c r="R139" s="20">
        <v>0</v>
      </c>
      <c r="S139" s="20">
        <v>0</v>
      </c>
      <c r="T139" s="20">
        <v>0</v>
      </c>
      <c r="U139" s="20">
        <v>0</v>
      </c>
      <c r="V139" s="20">
        <v>0</v>
      </c>
      <c r="W139" s="20">
        <v>0</v>
      </c>
      <c r="X139" s="20">
        <v>0</v>
      </c>
      <c r="Y139" s="20">
        <v>0</v>
      </c>
      <c r="Z139" s="20">
        <v>0</v>
      </c>
      <c r="AA139" s="20">
        <v>0</v>
      </c>
      <c r="AB139" s="20">
        <v>2129.09</v>
      </c>
      <c r="AC139" s="17">
        <v>0</v>
      </c>
      <c r="AD139" s="17">
        <v>0</v>
      </c>
      <c r="AE139" s="17">
        <v>0</v>
      </c>
      <c r="AF139" s="17">
        <v>0</v>
      </c>
      <c r="AG139" s="17">
        <v>0</v>
      </c>
      <c r="AH139" s="17">
        <v>0</v>
      </c>
      <c r="AI139" s="17">
        <v>0</v>
      </c>
      <c r="AJ139" s="17">
        <v>0</v>
      </c>
      <c r="AK139" s="17">
        <v>0</v>
      </c>
      <c r="AL139" s="17">
        <v>0</v>
      </c>
      <c r="AM139" s="17">
        <v>0</v>
      </c>
      <c r="AN139" s="17">
        <v>4879.0600000000004</v>
      </c>
      <c r="AO139" s="20">
        <v>0</v>
      </c>
      <c r="AP139" s="20">
        <v>0</v>
      </c>
      <c r="AQ139" s="20">
        <v>0</v>
      </c>
      <c r="AR139" s="20">
        <v>0</v>
      </c>
      <c r="AS139" s="20">
        <v>0</v>
      </c>
      <c r="AT139" s="20">
        <v>0</v>
      </c>
      <c r="AU139" s="20">
        <v>0</v>
      </c>
      <c r="AV139" s="20">
        <v>0</v>
      </c>
      <c r="AW139" s="20">
        <v>0</v>
      </c>
      <c r="AX139" s="20">
        <v>0</v>
      </c>
      <c r="AY139" s="20">
        <v>0</v>
      </c>
      <c r="AZ139" s="20">
        <v>49590.040000000008</v>
      </c>
      <c r="BA139" s="17">
        <f t="shared" si="15"/>
        <v>42581.890000000014</v>
      </c>
      <c r="BB139" s="17">
        <f t="shared" si="16"/>
        <v>2129.09</v>
      </c>
      <c r="BC139" s="17">
        <f t="shared" si="17"/>
        <v>4879.0600000000004</v>
      </c>
      <c r="BD139" s="17">
        <f t="shared" si="18"/>
        <v>49590.040000000008</v>
      </c>
    </row>
    <row r="140" spans="1:56" x14ac:dyDescent="0.25">
      <c r="A140" t="str">
        <f t="shared" si="14"/>
        <v>ASTC.SD4</v>
      </c>
      <c r="B140" s="1" t="s">
        <v>199</v>
      </c>
      <c r="C140" s="1" t="s">
        <v>201</v>
      </c>
      <c r="D140" s="1" t="s">
        <v>201</v>
      </c>
      <c r="E140" s="17">
        <v>52869.319999999949</v>
      </c>
      <c r="F140" s="17">
        <v>33097.25</v>
      </c>
      <c r="G140" s="17">
        <v>4829.4900000000034</v>
      </c>
      <c r="H140" s="17">
        <v>7636.6100000000006</v>
      </c>
      <c r="I140" s="17">
        <v>14983.08</v>
      </c>
      <c r="J140" s="17">
        <v>19145.349999999984</v>
      </c>
      <c r="K140" s="17">
        <v>19118.190000000021</v>
      </c>
      <c r="L140" s="17">
        <v>15665.540000000014</v>
      </c>
      <c r="M140" s="17">
        <v>21883.49000000002</v>
      </c>
      <c r="N140" s="17">
        <v>52283.52999999997</v>
      </c>
      <c r="O140" s="17">
        <v>24168.749999999993</v>
      </c>
      <c r="P140" s="17">
        <v>0</v>
      </c>
      <c r="Q140" s="20">
        <v>2643.47</v>
      </c>
      <c r="R140" s="20">
        <v>1654.86</v>
      </c>
      <c r="S140" s="20">
        <v>241.47</v>
      </c>
      <c r="T140" s="20">
        <v>381.83</v>
      </c>
      <c r="U140" s="20">
        <v>749.15</v>
      </c>
      <c r="V140" s="20">
        <v>957.27</v>
      </c>
      <c r="W140" s="20">
        <v>955.91</v>
      </c>
      <c r="X140" s="20">
        <v>783.28</v>
      </c>
      <c r="Y140" s="20">
        <v>1094.17</v>
      </c>
      <c r="Z140" s="20">
        <v>2614.1799999999998</v>
      </c>
      <c r="AA140" s="20">
        <v>1208.44</v>
      </c>
      <c r="AB140" s="20">
        <v>0</v>
      </c>
      <c r="AC140" s="17">
        <v>7146.6</v>
      </c>
      <c r="AD140" s="17">
        <v>4410.84</v>
      </c>
      <c r="AE140" s="17">
        <v>635.01</v>
      </c>
      <c r="AF140" s="17">
        <v>989.56</v>
      </c>
      <c r="AG140" s="17">
        <v>1913.88</v>
      </c>
      <c r="AH140" s="17">
        <v>2409.0700000000002</v>
      </c>
      <c r="AI140" s="17">
        <v>2370.39</v>
      </c>
      <c r="AJ140" s="17">
        <v>1912.46</v>
      </c>
      <c r="AK140" s="17">
        <v>2629.84</v>
      </c>
      <c r="AL140" s="17">
        <v>6186.74</v>
      </c>
      <c r="AM140" s="17">
        <v>2813.84</v>
      </c>
      <c r="AN140" s="17">
        <v>0</v>
      </c>
      <c r="AO140" s="20">
        <v>62659.389999999948</v>
      </c>
      <c r="AP140" s="20">
        <v>39162.949999999997</v>
      </c>
      <c r="AQ140" s="20">
        <v>5705.9700000000039</v>
      </c>
      <c r="AR140" s="20">
        <v>9008</v>
      </c>
      <c r="AS140" s="20">
        <v>17646.11</v>
      </c>
      <c r="AT140" s="20">
        <v>22511.689999999984</v>
      </c>
      <c r="AU140" s="20">
        <v>22444.49000000002</v>
      </c>
      <c r="AV140" s="20">
        <v>18361.280000000013</v>
      </c>
      <c r="AW140" s="20">
        <v>25607.500000000018</v>
      </c>
      <c r="AX140" s="20">
        <v>61084.449999999968</v>
      </c>
      <c r="AY140" s="20">
        <v>28191.029999999992</v>
      </c>
      <c r="AZ140" s="20">
        <v>0</v>
      </c>
      <c r="BA140" s="17">
        <f t="shared" si="15"/>
        <v>265680.59999999998</v>
      </c>
      <c r="BB140" s="17">
        <f t="shared" si="16"/>
        <v>13284.03</v>
      </c>
      <c r="BC140" s="17">
        <f t="shared" si="17"/>
        <v>33418.229999999996</v>
      </c>
      <c r="BD140" s="17">
        <f t="shared" si="18"/>
        <v>312382.85999999993</v>
      </c>
    </row>
    <row r="141" spans="1:56" x14ac:dyDescent="0.25">
      <c r="A141" t="str">
        <f t="shared" si="14"/>
        <v>BALP.SD4</v>
      </c>
      <c r="B141" s="1" t="s">
        <v>43</v>
      </c>
      <c r="C141" s="1" t="s">
        <v>201</v>
      </c>
      <c r="D141" s="1" t="s">
        <v>201</v>
      </c>
      <c r="E141" s="17">
        <v>0</v>
      </c>
      <c r="F141" s="17">
        <v>0</v>
      </c>
      <c r="G141" s="17">
        <v>0</v>
      </c>
      <c r="H141" s="17">
        <v>0</v>
      </c>
      <c r="I141" s="17">
        <v>0</v>
      </c>
      <c r="J141" s="17">
        <v>0</v>
      </c>
      <c r="K141" s="17">
        <v>0</v>
      </c>
      <c r="L141" s="17">
        <v>0</v>
      </c>
      <c r="M141" s="17">
        <v>0</v>
      </c>
      <c r="N141" s="17">
        <v>0</v>
      </c>
      <c r="O141" s="17">
        <v>0</v>
      </c>
      <c r="P141" s="17">
        <v>49354.159999999996</v>
      </c>
      <c r="Q141" s="20">
        <v>0</v>
      </c>
      <c r="R141" s="20">
        <v>0</v>
      </c>
      <c r="S141" s="20">
        <v>0</v>
      </c>
      <c r="T141" s="20">
        <v>0</v>
      </c>
      <c r="U141" s="20">
        <v>0</v>
      </c>
      <c r="V141" s="20">
        <v>0</v>
      </c>
      <c r="W141" s="20">
        <v>0</v>
      </c>
      <c r="X141" s="20">
        <v>0</v>
      </c>
      <c r="Y141" s="20">
        <v>0</v>
      </c>
      <c r="Z141" s="20">
        <v>0</v>
      </c>
      <c r="AA141" s="20">
        <v>0</v>
      </c>
      <c r="AB141" s="20">
        <v>2467.71</v>
      </c>
      <c r="AC141" s="17">
        <v>0</v>
      </c>
      <c r="AD141" s="17">
        <v>0</v>
      </c>
      <c r="AE141" s="17">
        <v>0</v>
      </c>
      <c r="AF141" s="17">
        <v>0</v>
      </c>
      <c r="AG141" s="17">
        <v>0</v>
      </c>
      <c r="AH141" s="17">
        <v>0</v>
      </c>
      <c r="AI141" s="17">
        <v>0</v>
      </c>
      <c r="AJ141" s="17">
        <v>0</v>
      </c>
      <c r="AK141" s="17">
        <v>0</v>
      </c>
      <c r="AL141" s="17">
        <v>0</v>
      </c>
      <c r="AM141" s="17">
        <v>0</v>
      </c>
      <c r="AN141" s="17">
        <v>5655.03</v>
      </c>
      <c r="AO141" s="20">
        <v>0</v>
      </c>
      <c r="AP141" s="20">
        <v>0</v>
      </c>
      <c r="AQ141" s="20">
        <v>0</v>
      </c>
      <c r="AR141" s="20">
        <v>0</v>
      </c>
      <c r="AS141" s="20">
        <v>0</v>
      </c>
      <c r="AT141" s="20">
        <v>0</v>
      </c>
      <c r="AU141" s="20">
        <v>0</v>
      </c>
      <c r="AV141" s="20">
        <v>0</v>
      </c>
      <c r="AW141" s="20">
        <v>0</v>
      </c>
      <c r="AX141" s="20">
        <v>0</v>
      </c>
      <c r="AY141" s="20">
        <v>0</v>
      </c>
      <c r="AZ141" s="20">
        <v>57476.899999999994</v>
      </c>
      <c r="BA141" s="17">
        <f t="shared" si="15"/>
        <v>49354.159999999996</v>
      </c>
      <c r="BB141" s="17">
        <f t="shared" si="16"/>
        <v>2467.71</v>
      </c>
      <c r="BC141" s="17">
        <f t="shared" si="17"/>
        <v>5655.03</v>
      </c>
      <c r="BD141" s="17">
        <f t="shared" si="18"/>
        <v>57476.899999999994</v>
      </c>
    </row>
    <row r="142" spans="1:56" x14ac:dyDescent="0.25">
      <c r="A142" t="str">
        <f t="shared" si="14"/>
        <v>BALP.SD5</v>
      </c>
      <c r="B142" s="1" t="s">
        <v>43</v>
      </c>
      <c r="C142" s="1" t="s">
        <v>202</v>
      </c>
      <c r="D142" s="1" t="s">
        <v>202</v>
      </c>
      <c r="E142" s="17">
        <v>0</v>
      </c>
      <c r="F142" s="17">
        <v>0</v>
      </c>
      <c r="G142" s="17">
        <v>0</v>
      </c>
      <c r="H142" s="17">
        <v>0</v>
      </c>
      <c r="I142" s="17">
        <v>0</v>
      </c>
      <c r="J142" s="17">
        <v>0</v>
      </c>
      <c r="K142" s="17">
        <v>0</v>
      </c>
      <c r="L142" s="17">
        <v>0</v>
      </c>
      <c r="M142" s="17">
        <v>0</v>
      </c>
      <c r="N142" s="17">
        <v>0</v>
      </c>
      <c r="O142" s="17">
        <v>0</v>
      </c>
      <c r="P142" s="17">
        <v>20479.949999999997</v>
      </c>
      <c r="Q142" s="20">
        <v>0</v>
      </c>
      <c r="R142" s="20">
        <v>0</v>
      </c>
      <c r="S142" s="20">
        <v>0</v>
      </c>
      <c r="T142" s="20">
        <v>0</v>
      </c>
      <c r="U142" s="20">
        <v>0</v>
      </c>
      <c r="V142" s="20">
        <v>0</v>
      </c>
      <c r="W142" s="20">
        <v>0</v>
      </c>
      <c r="X142" s="20">
        <v>0</v>
      </c>
      <c r="Y142" s="20">
        <v>0</v>
      </c>
      <c r="Z142" s="20">
        <v>0</v>
      </c>
      <c r="AA142" s="20">
        <v>0</v>
      </c>
      <c r="AB142" s="20">
        <v>1024</v>
      </c>
      <c r="AC142" s="17">
        <v>0</v>
      </c>
      <c r="AD142" s="17">
        <v>0</v>
      </c>
      <c r="AE142" s="17">
        <v>0</v>
      </c>
      <c r="AF142" s="17">
        <v>0</v>
      </c>
      <c r="AG142" s="17">
        <v>0</v>
      </c>
      <c r="AH142" s="17">
        <v>0</v>
      </c>
      <c r="AI142" s="17">
        <v>0</v>
      </c>
      <c r="AJ142" s="17">
        <v>0</v>
      </c>
      <c r="AK142" s="17">
        <v>0</v>
      </c>
      <c r="AL142" s="17">
        <v>0</v>
      </c>
      <c r="AM142" s="17">
        <v>0</v>
      </c>
      <c r="AN142" s="17">
        <v>2346.6</v>
      </c>
      <c r="AO142" s="20">
        <v>0</v>
      </c>
      <c r="AP142" s="20">
        <v>0</v>
      </c>
      <c r="AQ142" s="20">
        <v>0</v>
      </c>
      <c r="AR142" s="20">
        <v>0</v>
      </c>
      <c r="AS142" s="20">
        <v>0</v>
      </c>
      <c r="AT142" s="20">
        <v>0</v>
      </c>
      <c r="AU142" s="20">
        <v>0</v>
      </c>
      <c r="AV142" s="20">
        <v>0</v>
      </c>
      <c r="AW142" s="20">
        <v>0</v>
      </c>
      <c r="AX142" s="20">
        <v>0</v>
      </c>
      <c r="AY142" s="20">
        <v>0</v>
      </c>
      <c r="AZ142" s="20">
        <v>23850.549999999996</v>
      </c>
      <c r="BA142" s="17">
        <f t="shared" si="15"/>
        <v>20479.949999999997</v>
      </c>
      <c r="BB142" s="17">
        <f t="shared" si="16"/>
        <v>1024</v>
      </c>
      <c r="BC142" s="17">
        <f t="shared" si="17"/>
        <v>2346.6</v>
      </c>
      <c r="BD142" s="17">
        <f t="shared" si="18"/>
        <v>23850.549999999996</v>
      </c>
    </row>
    <row r="143" spans="1:56" x14ac:dyDescent="0.25">
      <c r="A143" t="str">
        <f t="shared" si="14"/>
        <v>EPPA.SD5</v>
      </c>
      <c r="B143" s="1" t="s">
        <v>203</v>
      </c>
      <c r="C143" s="1" t="s">
        <v>202</v>
      </c>
      <c r="D143" s="1" t="s">
        <v>202</v>
      </c>
      <c r="E143" s="17">
        <v>41147.540000000037</v>
      </c>
      <c r="F143" s="17">
        <v>28523.420000000009</v>
      </c>
      <c r="G143" s="17">
        <v>20905.260000000009</v>
      </c>
      <c r="H143" s="17">
        <v>6254.0699999999961</v>
      </c>
      <c r="I143" s="17">
        <v>14108.240000000034</v>
      </c>
      <c r="J143" s="17">
        <v>10490.21000000001</v>
      </c>
      <c r="K143" s="17">
        <v>8093.8400000000183</v>
      </c>
      <c r="L143" s="17">
        <v>9877.6999999999862</v>
      </c>
      <c r="M143" s="17">
        <v>10151.760000000017</v>
      </c>
      <c r="N143" s="17">
        <v>24160.470000000023</v>
      </c>
      <c r="O143" s="17">
        <v>19106.150000000001</v>
      </c>
      <c r="P143" s="17">
        <v>0</v>
      </c>
      <c r="Q143" s="20">
        <v>2057.38</v>
      </c>
      <c r="R143" s="20">
        <v>1426.17</v>
      </c>
      <c r="S143" s="20">
        <v>1045.26</v>
      </c>
      <c r="T143" s="20">
        <v>312.7</v>
      </c>
      <c r="U143" s="20">
        <v>705.41</v>
      </c>
      <c r="V143" s="20">
        <v>524.51</v>
      </c>
      <c r="W143" s="20">
        <v>404.69</v>
      </c>
      <c r="X143" s="20">
        <v>493.88</v>
      </c>
      <c r="Y143" s="20">
        <v>507.59</v>
      </c>
      <c r="Z143" s="20">
        <v>1208.02</v>
      </c>
      <c r="AA143" s="20">
        <v>955.31</v>
      </c>
      <c r="AB143" s="20">
        <v>0</v>
      </c>
      <c r="AC143" s="17">
        <v>5562.11</v>
      </c>
      <c r="AD143" s="17">
        <v>3801.29</v>
      </c>
      <c r="AE143" s="17">
        <v>2748.76</v>
      </c>
      <c r="AF143" s="17">
        <v>810.41</v>
      </c>
      <c r="AG143" s="17">
        <v>1802.13</v>
      </c>
      <c r="AH143" s="17">
        <v>1319.99</v>
      </c>
      <c r="AI143" s="17">
        <v>1003.53</v>
      </c>
      <c r="AJ143" s="17">
        <v>1205.8800000000001</v>
      </c>
      <c r="AK143" s="17">
        <v>1219.99</v>
      </c>
      <c r="AL143" s="17">
        <v>2858.92</v>
      </c>
      <c r="AM143" s="17">
        <v>2224.4299999999998</v>
      </c>
      <c r="AN143" s="17">
        <v>0</v>
      </c>
      <c r="AO143" s="20">
        <v>48767.030000000035</v>
      </c>
      <c r="AP143" s="20">
        <v>33750.880000000012</v>
      </c>
      <c r="AQ143" s="20">
        <v>24699.280000000006</v>
      </c>
      <c r="AR143" s="20">
        <v>7377.1799999999957</v>
      </c>
      <c r="AS143" s="20">
        <v>16615.780000000035</v>
      </c>
      <c r="AT143" s="20">
        <v>12334.71000000001</v>
      </c>
      <c r="AU143" s="20">
        <v>9502.0600000000195</v>
      </c>
      <c r="AV143" s="20">
        <v>11577.459999999985</v>
      </c>
      <c r="AW143" s="20">
        <v>11879.340000000017</v>
      </c>
      <c r="AX143" s="20">
        <v>28227.410000000025</v>
      </c>
      <c r="AY143" s="20">
        <v>22285.890000000003</v>
      </c>
      <c r="AZ143" s="20">
        <v>0</v>
      </c>
      <c r="BA143" s="17">
        <f t="shared" si="15"/>
        <v>192818.66000000012</v>
      </c>
      <c r="BB143" s="17">
        <f t="shared" si="16"/>
        <v>9640.92</v>
      </c>
      <c r="BC143" s="17">
        <f t="shared" si="17"/>
        <v>24557.440000000002</v>
      </c>
      <c r="BD143" s="17">
        <f t="shared" si="18"/>
        <v>227017.02000000019</v>
      </c>
    </row>
    <row r="144" spans="1:56" x14ac:dyDescent="0.25">
      <c r="A144" t="str">
        <f t="shared" si="14"/>
        <v>BALP.SD6</v>
      </c>
      <c r="B144" s="1" t="s">
        <v>43</v>
      </c>
      <c r="C144" s="1" t="s">
        <v>204</v>
      </c>
      <c r="D144" s="1" t="s">
        <v>204</v>
      </c>
      <c r="E144" s="17">
        <v>0</v>
      </c>
      <c r="F144" s="17">
        <v>0</v>
      </c>
      <c r="G144" s="17">
        <v>0</v>
      </c>
      <c r="H144" s="17">
        <v>0</v>
      </c>
      <c r="I144" s="17">
        <v>0</v>
      </c>
      <c r="J144" s="17">
        <v>0</v>
      </c>
      <c r="K144" s="17">
        <v>0</v>
      </c>
      <c r="L144" s="17">
        <v>0</v>
      </c>
      <c r="M144" s="17">
        <v>0</v>
      </c>
      <c r="N144" s="17">
        <v>0</v>
      </c>
      <c r="O144" s="17">
        <v>0</v>
      </c>
      <c r="P144" s="17">
        <v>23914.589999999953</v>
      </c>
      <c r="Q144" s="20">
        <v>0</v>
      </c>
      <c r="R144" s="20">
        <v>0</v>
      </c>
      <c r="S144" s="20">
        <v>0</v>
      </c>
      <c r="T144" s="20">
        <v>0</v>
      </c>
      <c r="U144" s="20">
        <v>0</v>
      </c>
      <c r="V144" s="20">
        <v>0</v>
      </c>
      <c r="W144" s="20">
        <v>0</v>
      </c>
      <c r="X144" s="20">
        <v>0</v>
      </c>
      <c r="Y144" s="20">
        <v>0</v>
      </c>
      <c r="Z144" s="20">
        <v>0</v>
      </c>
      <c r="AA144" s="20">
        <v>0</v>
      </c>
      <c r="AB144" s="20">
        <v>1195.73</v>
      </c>
      <c r="AC144" s="17">
        <v>0</v>
      </c>
      <c r="AD144" s="17">
        <v>0</v>
      </c>
      <c r="AE144" s="17">
        <v>0</v>
      </c>
      <c r="AF144" s="17">
        <v>0</v>
      </c>
      <c r="AG144" s="17">
        <v>0</v>
      </c>
      <c r="AH144" s="17">
        <v>0</v>
      </c>
      <c r="AI144" s="17">
        <v>0</v>
      </c>
      <c r="AJ144" s="17">
        <v>0</v>
      </c>
      <c r="AK144" s="17">
        <v>0</v>
      </c>
      <c r="AL144" s="17">
        <v>0</v>
      </c>
      <c r="AM144" s="17">
        <v>0</v>
      </c>
      <c r="AN144" s="17">
        <v>2740.15</v>
      </c>
      <c r="AO144" s="20">
        <v>0</v>
      </c>
      <c r="AP144" s="20">
        <v>0</v>
      </c>
      <c r="AQ144" s="20">
        <v>0</v>
      </c>
      <c r="AR144" s="20">
        <v>0</v>
      </c>
      <c r="AS144" s="20">
        <v>0</v>
      </c>
      <c r="AT144" s="20">
        <v>0</v>
      </c>
      <c r="AU144" s="20">
        <v>0</v>
      </c>
      <c r="AV144" s="20">
        <v>0</v>
      </c>
      <c r="AW144" s="20">
        <v>0</v>
      </c>
      <c r="AX144" s="20">
        <v>0</v>
      </c>
      <c r="AY144" s="20">
        <v>0</v>
      </c>
      <c r="AZ144" s="20">
        <v>27850.469999999954</v>
      </c>
      <c r="BA144" s="17">
        <f t="shared" si="15"/>
        <v>23914.589999999953</v>
      </c>
      <c r="BB144" s="17">
        <f t="shared" si="16"/>
        <v>1195.73</v>
      </c>
      <c r="BC144" s="17">
        <f t="shared" si="17"/>
        <v>2740.15</v>
      </c>
      <c r="BD144" s="17">
        <f t="shared" si="18"/>
        <v>27850.469999999954</v>
      </c>
    </row>
    <row r="145" spans="1:56" x14ac:dyDescent="0.25">
      <c r="A145" t="str">
        <f t="shared" si="14"/>
        <v>EPPA.SD6</v>
      </c>
      <c r="B145" s="1" t="s">
        <v>203</v>
      </c>
      <c r="C145" s="1" t="s">
        <v>204</v>
      </c>
      <c r="D145" s="1" t="s">
        <v>204</v>
      </c>
      <c r="E145" s="17">
        <v>38807.12000000001</v>
      </c>
      <c r="F145" s="17">
        <v>25744.18</v>
      </c>
      <c r="G145" s="17">
        <v>15306.670000000011</v>
      </c>
      <c r="H145" s="17">
        <v>8022.0500000000029</v>
      </c>
      <c r="I145" s="17">
        <v>11291.670000000015</v>
      </c>
      <c r="J145" s="17">
        <v>8151.740000000018</v>
      </c>
      <c r="K145" s="17">
        <v>6371.3300000000309</v>
      </c>
      <c r="L145" s="17">
        <v>6393.5399999999972</v>
      </c>
      <c r="M145" s="17">
        <v>6491.8099999999868</v>
      </c>
      <c r="N145" s="17">
        <v>21761.240000000005</v>
      </c>
      <c r="O145" s="17">
        <v>15429.470000000012</v>
      </c>
      <c r="P145" s="17">
        <v>0</v>
      </c>
      <c r="Q145" s="20">
        <v>1940.36</v>
      </c>
      <c r="R145" s="20">
        <v>1287.21</v>
      </c>
      <c r="S145" s="20">
        <v>765.33</v>
      </c>
      <c r="T145" s="20">
        <v>401.1</v>
      </c>
      <c r="U145" s="20">
        <v>564.58000000000004</v>
      </c>
      <c r="V145" s="20">
        <v>407.59</v>
      </c>
      <c r="W145" s="20">
        <v>318.57</v>
      </c>
      <c r="X145" s="20">
        <v>319.68</v>
      </c>
      <c r="Y145" s="20">
        <v>324.58999999999997</v>
      </c>
      <c r="Z145" s="20">
        <v>1088.06</v>
      </c>
      <c r="AA145" s="20">
        <v>771.47</v>
      </c>
      <c r="AB145" s="20">
        <v>0</v>
      </c>
      <c r="AC145" s="17">
        <v>5245.75</v>
      </c>
      <c r="AD145" s="17">
        <v>3430.9</v>
      </c>
      <c r="AE145" s="17">
        <v>2012.62</v>
      </c>
      <c r="AF145" s="17">
        <v>1039.5</v>
      </c>
      <c r="AG145" s="17">
        <v>1442.36</v>
      </c>
      <c r="AH145" s="17">
        <v>1025.74</v>
      </c>
      <c r="AI145" s="17">
        <v>789.96</v>
      </c>
      <c r="AJ145" s="17">
        <v>780.53</v>
      </c>
      <c r="AK145" s="17">
        <v>780.15</v>
      </c>
      <c r="AL145" s="17">
        <v>2575.02</v>
      </c>
      <c r="AM145" s="17">
        <v>1796.37</v>
      </c>
      <c r="AN145" s="17">
        <v>0</v>
      </c>
      <c r="AO145" s="20">
        <v>45993.23000000001</v>
      </c>
      <c r="AP145" s="20">
        <v>30462.29</v>
      </c>
      <c r="AQ145" s="20">
        <v>18084.62000000001</v>
      </c>
      <c r="AR145" s="20">
        <v>9462.6500000000033</v>
      </c>
      <c r="AS145" s="20">
        <v>13298.610000000015</v>
      </c>
      <c r="AT145" s="20">
        <v>9585.0700000000179</v>
      </c>
      <c r="AU145" s="20">
        <v>7479.8600000000306</v>
      </c>
      <c r="AV145" s="20">
        <v>7493.7499999999973</v>
      </c>
      <c r="AW145" s="20">
        <v>7596.5499999999865</v>
      </c>
      <c r="AX145" s="20">
        <v>25424.320000000007</v>
      </c>
      <c r="AY145" s="20">
        <v>17997.310000000012</v>
      </c>
      <c r="AZ145" s="20">
        <v>0</v>
      </c>
      <c r="BA145" s="17">
        <f t="shared" si="15"/>
        <v>163770.82000000007</v>
      </c>
      <c r="BB145" s="17">
        <f t="shared" si="16"/>
        <v>8188.54</v>
      </c>
      <c r="BC145" s="17">
        <f t="shared" si="17"/>
        <v>20918.900000000001</v>
      </c>
      <c r="BD145" s="17">
        <f t="shared" si="18"/>
        <v>192878.26000000013</v>
      </c>
    </row>
    <row r="146" spans="1:56" x14ac:dyDescent="0.25">
      <c r="A146" t="str">
        <f t="shared" si="14"/>
        <v>BALP.SH1</v>
      </c>
      <c r="B146" s="1" t="s">
        <v>43</v>
      </c>
      <c r="C146" s="1" t="s">
        <v>205</v>
      </c>
      <c r="D146" s="1" t="s">
        <v>205</v>
      </c>
      <c r="E146" s="17">
        <v>0</v>
      </c>
      <c r="F146" s="17">
        <v>0</v>
      </c>
      <c r="G146" s="17">
        <v>0</v>
      </c>
      <c r="H146" s="17">
        <v>0</v>
      </c>
      <c r="I146" s="17">
        <v>0</v>
      </c>
      <c r="J146" s="17">
        <v>0</v>
      </c>
      <c r="K146" s="17">
        <v>0</v>
      </c>
      <c r="L146" s="17">
        <v>0</v>
      </c>
      <c r="M146" s="17">
        <v>0</v>
      </c>
      <c r="N146" s="17">
        <v>0</v>
      </c>
      <c r="O146" s="17">
        <v>0</v>
      </c>
      <c r="P146" s="17">
        <v>29397.539999999997</v>
      </c>
      <c r="Q146" s="20">
        <v>0</v>
      </c>
      <c r="R146" s="20">
        <v>0</v>
      </c>
      <c r="S146" s="20">
        <v>0</v>
      </c>
      <c r="T146" s="20">
        <v>0</v>
      </c>
      <c r="U146" s="20">
        <v>0</v>
      </c>
      <c r="V146" s="20">
        <v>0</v>
      </c>
      <c r="W146" s="20">
        <v>0</v>
      </c>
      <c r="X146" s="20">
        <v>0</v>
      </c>
      <c r="Y146" s="20">
        <v>0</v>
      </c>
      <c r="Z146" s="20">
        <v>0</v>
      </c>
      <c r="AA146" s="20">
        <v>0</v>
      </c>
      <c r="AB146" s="20">
        <v>1469.88</v>
      </c>
      <c r="AC146" s="17">
        <v>0</v>
      </c>
      <c r="AD146" s="17">
        <v>0</v>
      </c>
      <c r="AE146" s="17">
        <v>0</v>
      </c>
      <c r="AF146" s="17">
        <v>0</v>
      </c>
      <c r="AG146" s="17">
        <v>0</v>
      </c>
      <c r="AH146" s="17">
        <v>0</v>
      </c>
      <c r="AI146" s="17">
        <v>0</v>
      </c>
      <c r="AJ146" s="17">
        <v>0</v>
      </c>
      <c r="AK146" s="17">
        <v>0</v>
      </c>
      <c r="AL146" s="17">
        <v>0</v>
      </c>
      <c r="AM146" s="17">
        <v>0</v>
      </c>
      <c r="AN146" s="17">
        <v>3368.39</v>
      </c>
      <c r="AO146" s="20">
        <v>0</v>
      </c>
      <c r="AP146" s="20">
        <v>0</v>
      </c>
      <c r="AQ146" s="20">
        <v>0</v>
      </c>
      <c r="AR146" s="20">
        <v>0</v>
      </c>
      <c r="AS146" s="20">
        <v>0</v>
      </c>
      <c r="AT146" s="20">
        <v>0</v>
      </c>
      <c r="AU146" s="20">
        <v>0</v>
      </c>
      <c r="AV146" s="20">
        <v>0</v>
      </c>
      <c r="AW146" s="20">
        <v>0</v>
      </c>
      <c r="AX146" s="20">
        <v>0</v>
      </c>
      <c r="AY146" s="20">
        <v>0</v>
      </c>
      <c r="AZ146" s="20">
        <v>34235.81</v>
      </c>
      <c r="BA146" s="17">
        <f t="shared" si="15"/>
        <v>29397.539999999997</v>
      </c>
      <c r="BB146" s="17">
        <f t="shared" si="16"/>
        <v>1469.88</v>
      </c>
      <c r="BC146" s="17">
        <f t="shared" si="17"/>
        <v>3368.39</v>
      </c>
      <c r="BD146" s="17">
        <f t="shared" si="18"/>
        <v>34235.81</v>
      </c>
    </row>
    <row r="147" spans="1:56" x14ac:dyDescent="0.25">
      <c r="A147" t="str">
        <f t="shared" si="14"/>
        <v>TCN.SH1</v>
      </c>
      <c r="B147" s="1" t="s">
        <v>35</v>
      </c>
      <c r="C147" s="1" t="s">
        <v>205</v>
      </c>
      <c r="D147" s="1" t="s">
        <v>205</v>
      </c>
      <c r="E147" s="17">
        <v>29755.819999999978</v>
      </c>
      <c r="F147" s="17">
        <v>19792.150000000016</v>
      </c>
      <c r="G147" s="17">
        <v>18881.049999999985</v>
      </c>
      <c r="H147" s="17">
        <v>7967.7600000000057</v>
      </c>
      <c r="I147" s="17">
        <v>10658.300000000012</v>
      </c>
      <c r="J147" s="17">
        <v>8898.1299999999846</v>
      </c>
      <c r="K147" s="17">
        <v>7871.4300000000039</v>
      </c>
      <c r="L147" s="17">
        <v>7560.1099999999933</v>
      </c>
      <c r="M147" s="17">
        <v>7455.8399999999856</v>
      </c>
      <c r="N147" s="17">
        <v>31689.499999999989</v>
      </c>
      <c r="O147" s="17">
        <v>17206.850000000006</v>
      </c>
      <c r="P147" s="17">
        <v>0</v>
      </c>
      <c r="Q147" s="20">
        <v>1487.79</v>
      </c>
      <c r="R147" s="20">
        <v>989.61</v>
      </c>
      <c r="S147" s="20">
        <v>944.05</v>
      </c>
      <c r="T147" s="20">
        <v>398.39</v>
      </c>
      <c r="U147" s="20">
        <v>532.91999999999996</v>
      </c>
      <c r="V147" s="20">
        <v>444.91</v>
      </c>
      <c r="W147" s="20">
        <v>393.57</v>
      </c>
      <c r="X147" s="20">
        <v>378.01</v>
      </c>
      <c r="Y147" s="20">
        <v>372.79</v>
      </c>
      <c r="Z147" s="20">
        <v>1584.48</v>
      </c>
      <c r="AA147" s="20">
        <v>860.34</v>
      </c>
      <c r="AB147" s="20">
        <v>0</v>
      </c>
      <c r="AC147" s="17">
        <v>4022.24</v>
      </c>
      <c r="AD147" s="17">
        <v>2637.68</v>
      </c>
      <c r="AE147" s="17">
        <v>2482.6</v>
      </c>
      <c r="AF147" s="17">
        <v>1032.47</v>
      </c>
      <c r="AG147" s="17">
        <v>1361.45</v>
      </c>
      <c r="AH147" s="17">
        <v>1119.6600000000001</v>
      </c>
      <c r="AI147" s="17">
        <v>975.95</v>
      </c>
      <c r="AJ147" s="17">
        <v>922.94</v>
      </c>
      <c r="AK147" s="17">
        <v>896</v>
      </c>
      <c r="AL147" s="17">
        <v>3749.84</v>
      </c>
      <c r="AM147" s="17">
        <v>2003.3</v>
      </c>
      <c r="AN147" s="17">
        <v>0</v>
      </c>
      <c r="AO147" s="20">
        <v>35265.849999999977</v>
      </c>
      <c r="AP147" s="20">
        <v>23419.440000000017</v>
      </c>
      <c r="AQ147" s="20">
        <v>22307.699999999983</v>
      </c>
      <c r="AR147" s="20">
        <v>9398.6200000000044</v>
      </c>
      <c r="AS147" s="20">
        <v>12552.670000000013</v>
      </c>
      <c r="AT147" s="20">
        <v>10462.699999999984</v>
      </c>
      <c r="AU147" s="20">
        <v>9240.9500000000044</v>
      </c>
      <c r="AV147" s="20">
        <v>8861.059999999994</v>
      </c>
      <c r="AW147" s="20">
        <v>8724.6299999999865</v>
      </c>
      <c r="AX147" s="20">
        <v>37023.819999999992</v>
      </c>
      <c r="AY147" s="20">
        <v>20070.490000000005</v>
      </c>
      <c r="AZ147" s="20">
        <v>0</v>
      </c>
      <c r="BA147" s="17">
        <f t="shared" si="15"/>
        <v>167736.93999999997</v>
      </c>
      <c r="BB147" s="17">
        <f t="shared" si="16"/>
        <v>8386.8599999999988</v>
      </c>
      <c r="BC147" s="17">
        <f t="shared" si="17"/>
        <v>21204.13</v>
      </c>
      <c r="BD147" s="17">
        <f t="shared" si="18"/>
        <v>197327.92999999993</v>
      </c>
    </row>
    <row r="148" spans="1:56" x14ac:dyDescent="0.25">
      <c r="A148" t="str">
        <f t="shared" si="14"/>
        <v>BALP.SH2</v>
      </c>
      <c r="B148" s="1" t="s">
        <v>43</v>
      </c>
      <c r="C148" s="1" t="s">
        <v>206</v>
      </c>
      <c r="D148" s="1" t="s">
        <v>206</v>
      </c>
      <c r="E148" s="17">
        <v>0</v>
      </c>
      <c r="F148" s="17">
        <v>0</v>
      </c>
      <c r="G148" s="17">
        <v>0</v>
      </c>
      <c r="H148" s="17">
        <v>0</v>
      </c>
      <c r="I148" s="17">
        <v>0</v>
      </c>
      <c r="J148" s="17">
        <v>0</v>
      </c>
      <c r="K148" s="17">
        <v>0</v>
      </c>
      <c r="L148" s="17">
        <v>0</v>
      </c>
      <c r="M148" s="17">
        <v>0</v>
      </c>
      <c r="N148" s="17">
        <v>0</v>
      </c>
      <c r="O148" s="17">
        <v>0</v>
      </c>
      <c r="P148" s="17">
        <v>43733.619999999974</v>
      </c>
      <c r="Q148" s="20">
        <v>0</v>
      </c>
      <c r="R148" s="20">
        <v>0</v>
      </c>
      <c r="S148" s="20">
        <v>0</v>
      </c>
      <c r="T148" s="20">
        <v>0</v>
      </c>
      <c r="U148" s="20">
        <v>0</v>
      </c>
      <c r="V148" s="20">
        <v>0</v>
      </c>
      <c r="W148" s="20">
        <v>0</v>
      </c>
      <c r="X148" s="20">
        <v>0</v>
      </c>
      <c r="Y148" s="20">
        <v>0</v>
      </c>
      <c r="Z148" s="20">
        <v>0</v>
      </c>
      <c r="AA148" s="20">
        <v>0</v>
      </c>
      <c r="AB148" s="20">
        <v>2186.6799999999998</v>
      </c>
      <c r="AC148" s="17">
        <v>0</v>
      </c>
      <c r="AD148" s="17">
        <v>0</v>
      </c>
      <c r="AE148" s="17">
        <v>0</v>
      </c>
      <c r="AF148" s="17">
        <v>0</v>
      </c>
      <c r="AG148" s="17">
        <v>0</v>
      </c>
      <c r="AH148" s="17">
        <v>0</v>
      </c>
      <c r="AI148" s="17">
        <v>0</v>
      </c>
      <c r="AJ148" s="17">
        <v>0</v>
      </c>
      <c r="AK148" s="17">
        <v>0</v>
      </c>
      <c r="AL148" s="17">
        <v>0</v>
      </c>
      <c r="AM148" s="17">
        <v>0</v>
      </c>
      <c r="AN148" s="17">
        <v>5011.0200000000004</v>
      </c>
      <c r="AO148" s="20">
        <v>0</v>
      </c>
      <c r="AP148" s="20">
        <v>0</v>
      </c>
      <c r="AQ148" s="20">
        <v>0</v>
      </c>
      <c r="AR148" s="20">
        <v>0</v>
      </c>
      <c r="AS148" s="20">
        <v>0</v>
      </c>
      <c r="AT148" s="20">
        <v>0</v>
      </c>
      <c r="AU148" s="20">
        <v>0</v>
      </c>
      <c r="AV148" s="20">
        <v>0</v>
      </c>
      <c r="AW148" s="20">
        <v>0</v>
      </c>
      <c r="AX148" s="20">
        <v>0</v>
      </c>
      <c r="AY148" s="20">
        <v>0</v>
      </c>
      <c r="AZ148" s="20">
        <v>50931.319999999978</v>
      </c>
      <c r="BA148" s="17">
        <f t="shared" si="15"/>
        <v>43733.619999999974</v>
      </c>
      <c r="BB148" s="17">
        <f t="shared" si="16"/>
        <v>2186.6799999999998</v>
      </c>
      <c r="BC148" s="17">
        <f t="shared" si="17"/>
        <v>5011.0200000000004</v>
      </c>
      <c r="BD148" s="17">
        <f t="shared" si="18"/>
        <v>50931.319999999978</v>
      </c>
    </row>
    <row r="149" spans="1:56" x14ac:dyDescent="0.25">
      <c r="A149" t="str">
        <f t="shared" si="14"/>
        <v>TCN.SH2</v>
      </c>
      <c r="B149" s="1" t="s">
        <v>35</v>
      </c>
      <c r="C149" s="1" t="s">
        <v>206</v>
      </c>
      <c r="D149" s="1" t="s">
        <v>206</v>
      </c>
      <c r="E149" s="17">
        <v>38657.62999999999</v>
      </c>
      <c r="F149" s="17">
        <v>22691.350000000006</v>
      </c>
      <c r="G149" s="17">
        <v>6119.3600000000042</v>
      </c>
      <c r="H149" s="17">
        <v>10895.300000000012</v>
      </c>
      <c r="I149" s="17">
        <v>17500.030000000006</v>
      </c>
      <c r="J149" s="17">
        <v>17071.479999999989</v>
      </c>
      <c r="K149" s="17">
        <v>15493.629999999997</v>
      </c>
      <c r="L149" s="17">
        <v>17739.970000000008</v>
      </c>
      <c r="M149" s="17">
        <v>14838.54</v>
      </c>
      <c r="N149" s="17">
        <v>46599.28</v>
      </c>
      <c r="O149" s="17">
        <v>23966.959999999974</v>
      </c>
      <c r="P149" s="17">
        <v>0</v>
      </c>
      <c r="Q149" s="20">
        <v>1932.88</v>
      </c>
      <c r="R149" s="20">
        <v>1134.57</v>
      </c>
      <c r="S149" s="20">
        <v>305.97000000000003</v>
      </c>
      <c r="T149" s="20">
        <v>544.77</v>
      </c>
      <c r="U149" s="20">
        <v>875</v>
      </c>
      <c r="V149" s="20">
        <v>853.57</v>
      </c>
      <c r="W149" s="20">
        <v>774.68</v>
      </c>
      <c r="X149" s="20">
        <v>887</v>
      </c>
      <c r="Y149" s="20">
        <v>741.93</v>
      </c>
      <c r="Z149" s="20">
        <v>2329.96</v>
      </c>
      <c r="AA149" s="20">
        <v>1198.3499999999999</v>
      </c>
      <c r="AB149" s="20">
        <v>0</v>
      </c>
      <c r="AC149" s="17">
        <v>5225.54</v>
      </c>
      <c r="AD149" s="17">
        <v>3024.06</v>
      </c>
      <c r="AE149" s="17">
        <v>804.61</v>
      </c>
      <c r="AF149" s="17">
        <v>1411.82</v>
      </c>
      <c r="AG149" s="17">
        <v>2235.39</v>
      </c>
      <c r="AH149" s="17">
        <v>2148.11</v>
      </c>
      <c r="AI149" s="17">
        <v>1921</v>
      </c>
      <c r="AJ149" s="17">
        <v>2165.71</v>
      </c>
      <c r="AK149" s="17">
        <v>1783.22</v>
      </c>
      <c r="AL149" s="17">
        <v>5514.12</v>
      </c>
      <c r="AM149" s="17">
        <v>2790.35</v>
      </c>
      <c r="AN149" s="17">
        <v>0</v>
      </c>
      <c r="AO149" s="20">
        <v>45816.049999999988</v>
      </c>
      <c r="AP149" s="20">
        <v>26849.980000000007</v>
      </c>
      <c r="AQ149" s="20">
        <v>7229.9400000000041</v>
      </c>
      <c r="AR149" s="20">
        <v>12851.890000000012</v>
      </c>
      <c r="AS149" s="20">
        <v>20610.420000000006</v>
      </c>
      <c r="AT149" s="20">
        <v>20073.159999999989</v>
      </c>
      <c r="AU149" s="20">
        <v>18189.309999999998</v>
      </c>
      <c r="AV149" s="20">
        <v>20792.680000000008</v>
      </c>
      <c r="AW149" s="20">
        <v>17363.690000000002</v>
      </c>
      <c r="AX149" s="20">
        <v>54443.360000000001</v>
      </c>
      <c r="AY149" s="20">
        <v>27955.659999999971</v>
      </c>
      <c r="AZ149" s="20">
        <v>0</v>
      </c>
      <c r="BA149" s="17">
        <f t="shared" si="15"/>
        <v>231573.52999999997</v>
      </c>
      <c r="BB149" s="17">
        <f t="shared" si="16"/>
        <v>11578.680000000002</v>
      </c>
      <c r="BC149" s="17">
        <f t="shared" si="17"/>
        <v>29023.929999999997</v>
      </c>
      <c r="BD149" s="17">
        <f t="shared" si="18"/>
        <v>272176.13999999996</v>
      </c>
    </row>
    <row r="150" spans="1:56" x14ac:dyDescent="0.25">
      <c r="A150" t="str">
        <f t="shared" si="14"/>
        <v>CECI.BCHIMP</v>
      </c>
      <c r="B150" s="1" t="s">
        <v>207</v>
      </c>
      <c r="C150" s="1" t="s">
        <v>208</v>
      </c>
      <c r="D150" s="1" t="s">
        <v>22</v>
      </c>
      <c r="E150" s="17">
        <v>0</v>
      </c>
      <c r="F150" s="17">
        <v>0</v>
      </c>
      <c r="G150" s="17">
        <v>0</v>
      </c>
      <c r="H150" s="17">
        <v>0</v>
      </c>
      <c r="I150" s="17">
        <v>0</v>
      </c>
      <c r="J150" s="17">
        <v>0</v>
      </c>
      <c r="K150" s="17">
        <v>0</v>
      </c>
      <c r="L150" s="17">
        <v>0</v>
      </c>
      <c r="M150" s="17">
        <v>0</v>
      </c>
      <c r="N150" s="17">
        <v>0.55999999999999994</v>
      </c>
      <c r="O150" s="17">
        <v>0</v>
      </c>
      <c r="P150" s="17">
        <v>32.769999999999996</v>
      </c>
      <c r="Q150" s="20">
        <v>0</v>
      </c>
      <c r="R150" s="20">
        <v>0</v>
      </c>
      <c r="S150" s="20">
        <v>0</v>
      </c>
      <c r="T150" s="20">
        <v>0</v>
      </c>
      <c r="U150" s="20">
        <v>0</v>
      </c>
      <c r="V150" s="20">
        <v>0</v>
      </c>
      <c r="W150" s="20">
        <v>0</v>
      </c>
      <c r="X150" s="20">
        <v>0</v>
      </c>
      <c r="Y150" s="20">
        <v>0</v>
      </c>
      <c r="Z150" s="20">
        <v>0.03</v>
      </c>
      <c r="AA150" s="20">
        <v>0</v>
      </c>
      <c r="AB150" s="20">
        <v>1.64</v>
      </c>
      <c r="AC150" s="17">
        <v>0</v>
      </c>
      <c r="AD150" s="17">
        <v>0</v>
      </c>
      <c r="AE150" s="17">
        <v>0</v>
      </c>
      <c r="AF150" s="17">
        <v>0</v>
      </c>
      <c r="AG150" s="17">
        <v>0</v>
      </c>
      <c r="AH150" s="17">
        <v>0</v>
      </c>
      <c r="AI150" s="17">
        <v>0</v>
      </c>
      <c r="AJ150" s="17">
        <v>0</v>
      </c>
      <c r="AK150" s="17">
        <v>0</v>
      </c>
      <c r="AL150" s="17">
        <v>7.0000000000000007E-2</v>
      </c>
      <c r="AM150" s="17">
        <v>0</v>
      </c>
      <c r="AN150" s="17">
        <v>3.75</v>
      </c>
      <c r="AO150" s="20">
        <v>0</v>
      </c>
      <c r="AP150" s="20">
        <v>0</v>
      </c>
      <c r="AQ150" s="20">
        <v>0</v>
      </c>
      <c r="AR150" s="20">
        <v>0</v>
      </c>
      <c r="AS150" s="20">
        <v>0</v>
      </c>
      <c r="AT150" s="20">
        <v>0</v>
      </c>
      <c r="AU150" s="20">
        <v>0</v>
      </c>
      <c r="AV150" s="20">
        <v>0</v>
      </c>
      <c r="AW150" s="20">
        <v>0</v>
      </c>
      <c r="AX150" s="20">
        <v>0.65999999999999992</v>
      </c>
      <c r="AY150" s="20">
        <v>0</v>
      </c>
      <c r="AZ150" s="20">
        <v>38.159999999999997</v>
      </c>
      <c r="BA150" s="17">
        <f t="shared" si="15"/>
        <v>33.33</v>
      </c>
      <c r="BB150" s="17">
        <f t="shared" si="16"/>
        <v>1.67</v>
      </c>
      <c r="BC150" s="17">
        <f t="shared" si="17"/>
        <v>3.82</v>
      </c>
      <c r="BD150" s="17">
        <f t="shared" si="18"/>
        <v>38.819999999999993</v>
      </c>
    </row>
    <row r="151" spans="1:56" x14ac:dyDescent="0.25">
      <c r="A151" t="str">
        <f t="shared" si="14"/>
        <v>SHEL.SHCG</v>
      </c>
      <c r="B151" s="1" t="s">
        <v>195</v>
      </c>
      <c r="C151" s="1" t="s">
        <v>209</v>
      </c>
      <c r="D151" s="1" t="s">
        <v>209</v>
      </c>
      <c r="E151" s="17">
        <v>-4.1100000000000003</v>
      </c>
      <c r="F151" s="17">
        <v>-0.18000000000000002</v>
      </c>
      <c r="G151" s="17">
        <v>-132.10000000000002</v>
      </c>
      <c r="H151" s="17">
        <v>-431.83</v>
      </c>
      <c r="I151" s="17">
        <v>-547.52</v>
      </c>
      <c r="J151" s="17">
        <v>0</v>
      </c>
      <c r="K151" s="17">
        <v>0</v>
      </c>
      <c r="L151" s="17">
        <v>0</v>
      </c>
      <c r="M151" s="17">
        <v>-704.73</v>
      </c>
      <c r="N151" s="17">
        <v>-512.21</v>
      </c>
      <c r="O151" s="17">
        <v>-6.0000000000000005E-2</v>
      </c>
      <c r="P151" s="17">
        <v>-35.080000000000005</v>
      </c>
      <c r="Q151" s="20">
        <v>-0.21</v>
      </c>
      <c r="R151" s="20">
        <v>-0.01</v>
      </c>
      <c r="S151" s="20">
        <v>-6.61</v>
      </c>
      <c r="T151" s="20">
        <v>-21.59</v>
      </c>
      <c r="U151" s="20">
        <v>-27.38</v>
      </c>
      <c r="V151" s="20">
        <v>0</v>
      </c>
      <c r="W151" s="20">
        <v>0</v>
      </c>
      <c r="X151" s="20">
        <v>0</v>
      </c>
      <c r="Y151" s="20">
        <v>-35.24</v>
      </c>
      <c r="Z151" s="20">
        <v>-25.61</v>
      </c>
      <c r="AA151" s="20">
        <v>0</v>
      </c>
      <c r="AB151" s="20">
        <v>-1.75</v>
      </c>
      <c r="AC151" s="17">
        <v>-0.56000000000000005</v>
      </c>
      <c r="AD151" s="17">
        <v>-0.02</v>
      </c>
      <c r="AE151" s="17">
        <v>-17.37</v>
      </c>
      <c r="AF151" s="17">
        <v>-55.96</v>
      </c>
      <c r="AG151" s="17">
        <v>-69.94</v>
      </c>
      <c r="AH151" s="17">
        <v>0</v>
      </c>
      <c r="AI151" s="17">
        <v>0</v>
      </c>
      <c r="AJ151" s="17">
        <v>0</v>
      </c>
      <c r="AK151" s="17">
        <v>-84.69</v>
      </c>
      <c r="AL151" s="17">
        <v>-60.61</v>
      </c>
      <c r="AM151" s="17">
        <v>-0.01</v>
      </c>
      <c r="AN151" s="17">
        <v>-4.0199999999999996</v>
      </c>
      <c r="AO151" s="20">
        <v>-4.8800000000000008</v>
      </c>
      <c r="AP151" s="20">
        <v>-0.21000000000000002</v>
      </c>
      <c r="AQ151" s="20">
        <v>-156.08000000000004</v>
      </c>
      <c r="AR151" s="20">
        <v>-509.37999999999994</v>
      </c>
      <c r="AS151" s="20">
        <v>-644.83999999999992</v>
      </c>
      <c r="AT151" s="20">
        <v>0</v>
      </c>
      <c r="AU151" s="20">
        <v>0</v>
      </c>
      <c r="AV151" s="20">
        <v>0</v>
      </c>
      <c r="AW151" s="20">
        <v>-824.66000000000008</v>
      </c>
      <c r="AX151" s="20">
        <v>-598.43000000000006</v>
      </c>
      <c r="AY151" s="20">
        <v>-7.0000000000000007E-2</v>
      </c>
      <c r="AZ151" s="20">
        <v>-40.850000000000009</v>
      </c>
      <c r="BA151" s="17">
        <f t="shared" si="15"/>
        <v>-2367.8200000000002</v>
      </c>
      <c r="BB151" s="17">
        <f t="shared" si="16"/>
        <v>-118.39999999999999</v>
      </c>
      <c r="BC151" s="17">
        <f t="shared" si="17"/>
        <v>-293.17999999999995</v>
      </c>
      <c r="BD151" s="17">
        <f t="shared" si="18"/>
        <v>-2779.4000000000005</v>
      </c>
    </row>
    <row r="152" spans="1:56" x14ac:dyDescent="0.25">
      <c r="A152" t="str">
        <f t="shared" si="14"/>
        <v>CECI.BCHEXP</v>
      </c>
      <c r="B152" s="1" t="s">
        <v>207</v>
      </c>
      <c r="C152" s="1" t="s">
        <v>210</v>
      </c>
      <c r="D152" s="1" t="s">
        <v>30</v>
      </c>
      <c r="E152" s="17">
        <v>0</v>
      </c>
      <c r="F152" s="17">
        <v>0</v>
      </c>
      <c r="G152" s="17">
        <v>0</v>
      </c>
      <c r="H152" s="17">
        <v>0</v>
      </c>
      <c r="I152" s="17">
        <v>0</v>
      </c>
      <c r="J152" s="17">
        <v>0</v>
      </c>
      <c r="K152" s="17">
        <v>0</v>
      </c>
      <c r="L152" s="17">
        <v>0</v>
      </c>
      <c r="M152" s="17">
        <v>15.260000000000005</v>
      </c>
      <c r="N152" s="17">
        <v>23.380000000000003</v>
      </c>
      <c r="O152" s="17">
        <v>13.799999999999995</v>
      </c>
      <c r="P152" s="17">
        <v>123.15999999999997</v>
      </c>
      <c r="Q152" s="20">
        <v>0</v>
      </c>
      <c r="R152" s="20">
        <v>0</v>
      </c>
      <c r="S152" s="20">
        <v>0</v>
      </c>
      <c r="T152" s="20">
        <v>0</v>
      </c>
      <c r="U152" s="20">
        <v>0</v>
      </c>
      <c r="V152" s="20">
        <v>0</v>
      </c>
      <c r="W152" s="20">
        <v>0</v>
      </c>
      <c r="X152" s="20">
        <v>0</v>
      </c>
      <c r="Y152" s="20">
        <v>0.76</v>
      </c>
      <c r="Z152" s="20">
        <v>1.17</v>
      </c>
      <c r="AA152" s="20">
        <v>0.69</v>
      </c>
      <c r="AB152" s="20">
        <v>6.16</v>
      </c>
      <c r="AC152" s="17">
        <v>0</v>
      </c>
      <c r="AD152" s="17">
        <v>0</v>
      </c>
      <c r="AE152" s="17">
        <v>0</v>
      </c>
      <c r="AF152" s="17">
        <v>0</v>
      </c>
      <c r="AG152" s="17">
        <v>0</v>
      </c>
      <c r="AH152" s="17">
        <v>0</v>
      </c>
      <c r="AI152" s="17">
        <v>0</v>
      </c>
      <c r="AJ152" s="17">
        <v>0</v>
      </c>
      <c r="AK152" s="17">
        <v>1.83</v>
      </c>
      <c r="AL152" s="17">
        <v>2.77</v>
      </c>
      <c r="AM152" s="17">
        <v>1.61</v>
      </c>
      <c r="AN152" s="17">
        <v>14.11</v>
      </c>
      <c r="AO152" s="20">
        <v>0</v>
      </c>
      <c r="AP152" s="20">
        <v>0</v>
      </c>
      <c r="AQ152" s="20">
        <v>0</v>
      </c>
      <c r="AR152" s="20">
        <v>0</v>
      </c>
      <c r="AS152" s="20">
        <v>0</v>
      </c>
      <c r="AT152" s="20">
        <v>0</v>
      </c>
      <c r="AU152" s="20">
        <v>0</v>
      </c>
      <c r="AV152" s="20">
        <v>0</v>
      </c>
      <c r="AW152" s="20">
        <v>17.850000000000009</v>
      </c>
      <c r="AX152" s="20">
        <v>27.320000000000004</v>
      </c>
      <c r="AY152" s="20">
        <v>16.099999999999994</v>
      </c>
      <c r="AZ152" s="20">
        <v>143.42999999999995</v>
      </c>
      <c r="BA152" s="17">
        <f t="shared" si="15"/>
        <v>175.59999999999997</v>
      </c>
      <c r="BB152" s="17">
        <f t="shared" si="16"/>
        <v>8.7800000000000011</v>
      </c>
      <c r="BC152" s="17">
        <f t="shared" si="17"/>
        <v>20.32</v>
      </c>
      <c r="BD152" s="17">
        <f t="shared" si="18"/>
        <v>204.69999999999996</v>
      </c>
    </row>
    <row r="153" spans="1:56" x14ac:dyDescent="0.25">
      <c r="A153" t="str">
        <f t="shared" si="14"/>
        <v>WFML.SLP1</v>
      </c>
      <c r="B153" s="1" t="s">
        <v>211</v>
      </c>
      <c r="C153" s="1" t="s">
        <v>212</v>
      </c>
      <c r="D153" s="1" t="s">
        <v>212</v>
      </c>
      <c r="E153" s="17">
        <v>0</v>
      </c>
      <c r="F153" s="17">
        <v>0</v>
      </c>
      <c r="G153" s="17">
        <v>0</v>
      </c>
      <c r="H153" s="17">
        <v>0</v>
      </c>
      <c r="I153" s="17">
        <v>0</v>
      </c>
      <c r="J153" s="17">
        <v>0.28000000000000003</v>
      </c>
      <c r="K153" s="17">
        <v>0.01</v>
      </c>
      <c r="L153" s="17">
        <v>3.620000000000001</v>
      </c>
      <c r="M153" s="17">
        <v>1.5900000000000003</v>
      </c>
      <c r="N153" s="17">
        <v>0</v>
      </c>
      <c r="O153" s="17">
        <v>0</v>
      </c>
      <c r="P153" s="17">
        <v>25.720000000000006</v>
      </c>
      <c r="Q153" s="20">
        <v>0</v>
      </c>
      <c r="R153" s="20">
        <v>0</v>
      </c>
      <c r="S153" s="20">
        <v>0</v>
      </c>
      <c r="T153" s="20">
        <v>0</v>
      </c>
      <c r="U153" s="20">
        <v>0</v>
      </c>
      <c r="V153" s="20">
        <v>0.01</v>
      </c>
      <c r="W153" s="20">
        <v>0</v>
      </c>
      <c r="X153" s="20">
        <v>0.18</v>
      </c>
      <c r="Y153" s="20">
        <v>0.08</v>
      </c>
      <c r="Z153" s="20">
        <v>0</v>
      </c>
      <c r="AA153" s="20">
        <v>0</v>
      </c>
      <c r="AB153" s="20">
        <v>1.29</v>
      </c>
      <c r="AC153" s="17">
        <v>0</v>
      </c>
      <c r="AD153" s="17">
        <v>0</v>
      </c>
      <c r="AE153" s="17">
        <v>0</v>
      </c>
      <c r="AF153" s="17">
        <v>0</v>
      </c>
      <c r="AG153" s="17">
        <v>0</v>
      </c>
      <c r="AH153" s="17">
        <v>0.04</v>
      </c>
      <c r="AI153" s="17">
        <v>0</v>
      </c>
      <c r="AJ153" s="17">
        <v>0.44</v>
      </c>
      <c r="AK153" s="17">
        <v>0.19</v>
      </c>
      <c r="AL153" s="17">
        <v>0</v>
      </c>
      <c r="AM153" s="17">
        <v>0</v>
      </c>
      <c r="AN153" s="17">
        <v>2.95</v>
      </c>
      <c r="AO153" s="20">
        <v>0</v>
      </c>
      <c r="AP153" s="20">
        <v>0</v>
      </c>
      <c r="AQ153" s="20">
        <v>0</v>
      </c>
      <c r="AR153" s="20">
        <v>0</v>
      </c>
      <c r="AS153" s="20">
        <v>0</v>
      </c>
      <c r="AT153" s="20">
        <v>0.33</v>
      </c>
      <c r="AU153" s="20">
        <v>0.01</v>
      </c>
      <c r="AV153" s="20">
        <v>4.2400000000000011</v>
      </c>
      <c r="AW153" s="20">
        <v>1.8600000000000003</v>
      </c>
      <c r="AX153" s="20">
        <v>0</v>
      </c>
      <c r="AY153" s="20">
        <v>0</v>
      </c>
      <c r="AZ153" s="20">
        <v>29.960000000000004</v>
      </c>
      <c r="BA153" s="17">
        <f t="shared" si="15"/>
        <v>31.220000000000006</v>
      </c>
      <c r="BB153" s="17">
        <f t="shared" si="16"/>
        <v>1.56</v>
      </c>
      <c r="BC153" s="17">
        <f t="shared" si="17"/>
        <v>3.62</v>
      </c>
      <c r="BD153" s="17">
        <f t="shared" si="18"/>
        <v>36.400000000000006</v>
      </c>
    </row>
    <row r="154" spans="1:56" x14ac:dyDescent="0.25">
      <c r="A154" t="str">
        <f t="shared" si="14"/>
        <v>NESI.BCHIMP</v>
      </c>
      <c r="B154" s="1" t="s">
        <v>213</v>
      </c>
      <c r="C154" s="1" t="s">
        <v>214</v>
      </c>
      <c r="D154" s="1" t="s">
        <v>22</v>
      </c>
      <c r="E154" s="17">
        <v>951.10999999999979</v>
      </c>
      <c r="F154" s="17">
        <v>82.169999999999987</v>
      </c>
      <c r="G154" s="17">
        <v>0</v>
      </c>
      <c r="H154" s="17">
        <v>560.19000000000017</v>
      </c>
      <c r="I154" s="17">
        <v>635.71</v>
      </c>
      <c r="J154" s="17">
        <v>0</v>
      </c>
      <c r="K154" s="17">
        <v>0</v>
      </c>
      <c r="L154" s="17">
        <v>0</v>
      </c>
      <c r="M154" s="17">
        <v>0</v>
      </c>
      <c r="N154" s="17">
        <v>0</v>
      </c>
      <c r="O154" s="17">
        <v>0</v>
      </c>
      <c r="P154" s="17">
        <v>425.18000000000023</v>
      </c>
      <c r="Q154" s="20">
        <v>47.56</v>
      </c>
      <c r="R154" s="20">
        <v>4.1100000000000003</v>
      </c>
      <c r="S154" s="20">
        <v>0</v>
      </c>
      <c r="T154" s="20">
        <v>28.01</v>
      </c>
      <c r="U154" s="20">
        <v>31.79</v>
      </c>
      <c r="V154" s="20">
        <v>0</v>
      </c>
      <c r="W154" s="20">
        <v>0</v>
      </c>
      <c r="X154" s="20">
        <v>0</v>
      </c>
      <c r="Y154" s="20">
        <v>0</v>
      </c>
      <c r="Z154" s="20">
        <v>0</v>
      </c>
      <c r="AA154" s="20">
        <v>0</v>
      </c>
      <c r="AB154" s="20">
        <v>21.26</v>
      </c>
      <c r="AC154" s="17">
        <v>128.57</v>
      </c>
      <c r="AD154" s="17">
        <v>10.95</v>
      </c>
      <c r="AE154" s="17">
        <v>0</v>
      </c>
      <c r="AF154" s="17">
        <v>72.59</v>
      </c>
      <c r="AG154" s="17">
        <v>81.2</v>
      </c>
      <c r="AH154" s="17">
        <v>0</v>
      </c>
      <c r="AI154" s="17">
        <v>0</v>
      </c>
      <c r="AJ154" s="17">
        <v>0</v>
      </c>
      <c r="AK154" s="17">
        <v>0</v>
      </c>
      <c r="AL154" s="17">
        <v>0</v>
      </c>
      <c r="AM154" s="17">
        <v>0</v>
      </c>
      <c r="AN154" s="17">
        <v>48.72</v>
      </c>
      <c r="AO154" s="20">
        <v>1127.2399999999998</v>
      </c>
      <c r="AP154" s="20">
        <v>97.22999999999999</v>
      </c>
      <c r="AQ154" s="20">
        <v>0</v>
      </c>
      <c r="AR154" s="20">
        <v>660.79000000000019</v>
      </c>
      <c r="AS154" s="20">
        <v>748.7</v>
      </c>
      <c r="AT154" s="20">
        <v>0</v>
      </c>
      <c r="AU154" s="20">
        <v>0</v>
      </c>
      <c r="AV154" s="20">
        <v>0</v>
      </c>
      <c r="AW154" s="20">
        <v>0</v>
      </c>
      <c r="AX154" s="20">
        <v>0</v>
      </c>
      <c r="AY154" s="20">
        <v>0</v>
      </c>
      <c r="AZ154" s="20">
        <v>495.1600000000002</v>
      </c>
      <c r="BA154" s="17">
        <f t="shared" si="15"/>
        <v>2654.36</v>
      </c>
      <c r="BB154" s="17">
        <f t="shared" si="16"/>
        <v>132.72999999999999</v>
      </c>
      <c r="BC154" s="17">
        <f t="shared" si="17"/>
        <v>342.03</v>
      </c>
      <c r="BD154" s="17">
        <f t="shared" si="18"/>
        <v>3129.1200000000003</v>
      </c>
    </row>
    <row r="155" spans="1:56" x14ac:dyDescent="0.25">
      <c r="A155" t="str">
        <f t="shared" si="14"/>
        <v>TAU.SPR</v>
      </c>
      <c r="B155" s="1" t="s">
        <v>33</v>
      </c>
      <c r="C155" s="1" t="s">
        <v>215</v>
      </c>
      <c r="D155" s="1" t="s">
        <v>215</v>
      </c>
      <c r="E155" s="17">
        <v>-8260.64</v>
      </c>
      <c r="F155" s="17">
        <v>-5685.69</v>
      </c>
      <c r="G155" s="17">
        <v>-4981.1499999999996</v>
      </c>
      <c r="H155" s="17">
        <v>-5915.61</v>
      </c>
      <c r="I155" s="17">
        <v>-8192.619999999999</v>
      </c>
      <c r="J155" s="17">
        <v>-6801.26</v>
      </c>
      <c r="K155" s="17">
        <v>-4680.92</v>
      </c>
      <c r="L155" s="17">
        <v>-3542.02</v>
      </c>
      <c r="M155" s="17">
        <v>-2803.28</v>
      </c>
      <c r="N155" s="17">
        <v>-9357.74</v>
      </c>
      <c r="O155" s="17">
        <v>-6862.16</v>
      </c>
      <c r="P155" s="17">
        <v>-10650.29</v>
      </c>
      <c r="Q155" s="20">
        <v>-413.03</v>
      </c>
      <c r="R155" s="20">
        <v>-284.27999999999997</v>
      </c>
      <c r="S155" s="20">
        <v>-249.06</v>
      </c>
      <c r="T155" s="20">
        <v>-295.77999999999997</v>
      </c>
      <c r="U155" s="20">
        <v>-409.63</v>
      </c>
      <c r="V155" s="20">
        <v>-340.06</v>
      </c>
      <c r="W155" s="20">
        <v>-234.05</v>
      </c>
      <c r="X155" s="20">
        <v>-177.1</v>
      </c>
      <c r="Y155" s="20">
        <v>-140.16</v>
      </c>
      <c r="Z155" s="20">
        <v>-467.89</v>
      </c>
      <c r="AA155" s="20">
        <v>-343.11</v>
      </c>
      <c r="AB155" s="20">
        <v>-532.51</v>
      </c>
      <c r="AC155" s="17">
        <v>-1116.6300000000001</v>
      </c>
      <c r="AD155" s="17">
        <v>-757.73</v>
      </c>
      <c r="AE155" s="17">
        <v>-654.95000000000005</v>
      </c>
      <c r="AF155" s="17">
        <v>-766.55</v>
      </c>
      <c r="AG155" s="17">
        <v>-1046.49</v>
      </c>
      <c r="AH155" s="17">
        <v>-855.81</v>
      </c>
      <c r="AI155" s="17">
        <v>-580.37</v>
      </c>
      <c r="AJ155" s="17">
        <v>-432.41</v>
      </c>
      <c r="AK155" s="17">
        <v>-336.88</v>
      </c>
      <c r="AL155" s="17">
        <v>-1107.31</v>
      </c>
      <c r="AM155" s="17">
        <v>-798.93</v>
      </c>
      <c r="AN155" s="17">
        <v>-1220.32</v>
      </c>
      <c r="AO155" s="20">
        <v>-9790.2999999999993</v>
      </c>
      <c r="AP155" s="20">
        <v>-6727.6999999999989</v>
      </c>
      <c r="AQ155" s="20">
        <v>-5885.16</v>
      </c>
      <c r="AR155" s="20">
        <v>-6977.94</v>
      </c>
      <c r="AS155" s="20">
        <v>-9648.739999999998</v>
      </c>
      <c r="AT155" s="20">
        <v>-7997.130000000001</v>
      </c>
      <c r="AU155" s="20">
        <v>-5495.34</v>
      </c>
      <c r="AV155" s="20">
        <v>-4151.53</v>
      </c>
      <c r="AW155" s="20">
        <v>-3280.32</v>
      </c>
      <c r="AX155" s="20">
        <v>-10932.939999999999</v>
      </c>
      <c r="AY155" s="20">
        <v>-8004.2</v>
      </c>
      <c r="AZ155" s="20">
        <v>-12403.12</v>
      </c>
      <c r="BA155" s="17">
        <f t="shared" si="15"/>
        <v>-77733.379999999976</v>
      </c>
      <c r="BB155" s="17">
        <f t="shared" si="16"/>
        <v>-3886.66</v>
      </c>
      <c r="BC155" s="17">
        <f t="shared" si="17"/>
        <v>-9674.3799999999992</v>
      </c>
      <c r="BD155" s="17">
        <f t="shared" si="18"/>
        <v>-91294.419999999984</v>
      </c>
    </row>
    <row r="156" spans="1:56" x14ac:dyDescent="0.25">
      <c r="A156" t="str">
        <f t="shared" si="14"/>
        <v>NESI.SPCIMP</v>
      </c>
      <c r="B156" s="1" t="s">
        <v>213</v>
      </c>
      <c r="C156" s="1" t="s">
        <v>216</v>
      </c>
      <c r="D156" s="1" t="s">
        <v>78</v>
      </c>
      <c r="E156" s="17">
        <v>-439.12999999999994</v>
      </c>
      <c r="F156" s="17">
        <v>-368.26999999999975</v>
      </c>
      <c r="G156" s="17">
        <v>-25.380000000000003</v>
      </c>
      <c r="H156" s="17">
        <v>-539.48</v>
      </c>
      <c r="I156" s="17">
        <v>-1666.3400000000001</v>
      </c>
      <c r="J156" s="17">
        <v>-256.18999999999994</v>
      </c>
      <c r="K156" s="17">
        <v>0</v>
      </c>
      <c r="L156" s="17">
        <v>0</v>
      </c>
      <c r="M156" s="17">
        <v>0</v>
      </c>
      <c r="N156" s="17">
        <v>-158.95999999999989</v>
      </c>
      <c r="O156" s="17">
        <v>0</v>
      </c>
      <c r="P156" s="17">
        <v>-64.000000000000028</v>
      </c>
      <c r="Q156" s="20">
        <v>-21.96</v>
      </c>
      <c r="R156" s="20">
        <v>-18.41</v>
      </c>
      <c r="S156" s="20">
        <v>-1.27</v>
      </c>
      <c r="T156" s="20">
        <v>-26.97</v>
      </c>
      <c r="U156" s="20">
        <v>-83.32</v>
      </c>
      <c r="V156" s="20">
        <v>-12.81</v>
      </c>
      <c r="W156" s="20">
        <v>0</v>
      </c>
      <c r="X156" s="20">
        <v>0</v>
      </c>
      <c r="Y156" s="20">
        <v>0</v>
      </c>
      <c r="Z156" s="20">
        <v>-7.95</v>
      </c>
      <c r="AA156" s="20">
        <v>0</v>
      </c>
      <c r="AB156" s="20">
        <v>-3.2</v>
      </c>
      <c r="AC156" s="17">
        <v>-59.36</v>
      </c>
      <c r="AD156" s="17">
        <v>-49.08</v>
      </c>
      <c r="AE156" s="17">
        <v>-3.34</v>
      </c>
      <c r="AF156" s="17">
        <v>-69.91</v>
      </c>
      <c r="AG156" s="17">
        <v>-212.85</v>
      </c>
      <c r="AH156" s="17">
        <v>-32.24</v>
      </c>
      <c r="AI156" s="17">
        <v>0</v>
      </c>
      <c r="AJ156" s="17">
        <v>0</v>
      </c>
      <c r="AK156" s="17">
        <v>0</v>
      </c>
      <c r="AL156" s="17">
        <v>-18.809999999999999</v>
      </c>
      <c r="AM156" s="17">
        <v>0</v>
      </c>
      <c r="AN156" s="17">
        <v>-7.33</v>
      </c>
      <c r="AO156" s="20">
        <v>-520.44999999999993</v>
      </c>
      <c r="AP156" s="20">
        <v>-435.75999999999976</v>
      </c>
      <c r="AQ156" s="20">
        <v>-29.990000000000002</v>
      </c>
      <c r="AR156" s="20">
        <v>-636.36</v>
      </c>
      <c r="AS156" s="20">
        <v>-1962.51</v>
      </c>
      <c r="AT156" s="20">
        <v>-301.23999999999995</v>
      </c>
      <c r="AU156" s="20">
        <v>0</v>
      </c>
      <c r="AV156" s="20">
        <v>0</v>
      </c>
      <c r="AW156" s="20">
        <v>0</v>
      </c>
      <c r="AX156" s="20">
        <v>-185.71999999999989</v>
      </c>
      <c r="AY156" s="20">
        <v>0</v>
      </c>
      <c r="AZ156" s="20">
        <v>-74.53000000000003</v>
      </c>
      <c r="BA156" s="17">
        <f t="shared" si="15"/>
        <v>-3517.75</v>
      </c>
      <c r="BB156" s="17">
        <f t="shared" si="16"/>
        <v>-175.89</v>
      </c>
      <c r="BC156" s="17">
        <f t="shared" si="17"/>
        <v>-452.91999999999996</v>
      </c>
      <c r="BD156" s="17">
        <f t="shared" si="18"/>
        <v>-4146.5599999999995</v>
      </c>
    </row>
    <row r="157" spans="1:56" x14ac:dyDescent="0.25">
      <c r="A157" t="str">
        <f t="shared" si="14"/>
        <v>NESI.BCHEXP</v>
      </c>
      <c r="B157" s="1" t="s">
        <v>213</v>
      </c>
      <c r="C157" s="1" t="s">
        <v>217</v>
      </c>
      <c r="D157" s="1" t="s">
        <v>30</v>
      </c>
      <c r="E157" s="17">
        <v>99.600000000000023</v>
      </c>
      <c r="F157" s="17">
        <v>42.85</v>
      </c>
      <c r="G157" s="17">
        <v>0</v>
      </c>
      <c r="H157" s="17">
        <v>0</v>
      </c>
      <c r="I157" s="17">
        <v>0</v>
      </c>
      <c r="J157" s="17">
        <v>0</v>
      </c>
      <c r="K157" s="17">
        <v>26.540000000000049</v>
      </c>
      <c r="L157" s="17">
        <v>15.260000000000034</v>
      </c>
      <c r="M157" s="17">
        <v>11.900000000000006</v>
      </c>
      <c r="N157" s="17">
        <v>0</v>
      </c>
      <c r="O157" s="17">
        <v>0</v>
      </c>
      <c r="P157" s="17">
        <v>49.130000000000017</v>
      </c>
      <c r="Q157" s="20">
        <v>4.9800000000000004</v>
      </c>
      <c r="R157" s="20">
        <v>2.14</v>
      </c>
      <c r="S157" s="20">
        <v>0</v>
      </c>
      <c r="T157" s="20">
        <v>0</v>
      </c>
      <c r="U157" s="20">
        <v>0</v>
      </c>
      <c r="V157" s="20">
        <v>0</v>
      </c>
      <c r="W157" s="20">
        <v>1.33</v>
      </c>
      <c r="X157" s="20">
        <v>0.76</v>
      </c>
      <c r="Y157" s="20">
        <v>0.6</v>
      </c>
      <c r="Z157" s="20">
        <v>0</v>
      </c>
      <c r="AA157" s="20">
        <v>0</v>
      </c>
      <c r="AB157" s="20">
        <v>2.46</v>
      </c>
      <c r="AC157" s="17">
        <v>13.46</v>
      </c>
      <c r="AD157" s="17">
        <v>5.71</v>
      </c>
      <c r="AE157" s="17">
        <v>0</v>
      </c>
      <c r="AF157" s="17">
        <v>0</v>
      </c>
      <c r="AG157" s="17">
        <v>0</v>
      </c>
      <c r="AH157" s="17">
        <v>0</v>
      </c>
      <c r="AI157" s="17">
        <v>3.29</v>
      </c>
      <c r="AJ157" s="17">
        <v>1.86</v>
      </c>
      <c r="AK157" s="17">
        <v>1.43</v>
      </c>
      <c r="AL157" s="17">
        <v>0</v>
      </c>
      <c r="AM157" s="17">
        <v>0</v>
      </c>
      <c r="AN157" s="17">
        <v>5.63</v>
      </c>
      <c r="AO157" s="20">
        <v>118.04000000000002</v>
      </c>
      <c r="AP157" s="20">
        <v>50.7</v>
      </c>
      <c r="AQ157" s="20">
        <v>0</v>
      </c>
      <c r="AR157" s="20">
        <v>0</v>
      </c>
      <c r="AS157" s="20">
        <v>0</v>
      </c>
      <c r="AT157" s="20">
        <v>0</v>
      </c>
      <c r="AU157" s="20">
        <v>31.160000000000046</v>
      </c>
      <c r="AV157" s="20">
        <v>17.880000000000035</v>
      </c>
      <c r="AW157" s="20">
        <v>13.930000000000005</v>
      </c>
      <c r="AX157" s="20">
        <v>0</v>
      </c>
      <c r="AY157" s="20">
        <v>0</v>
      </c>
      <c r="AZ157" s="20">
        <v>57.22000000000002</v>
      </c>
      <c r="BA157" s="17">
        <f t="shared" si="15"/>
        <v>245.28000000000014</v>
      </c>
      <c r="BB157" s="17">
        <f t="shared" si="16"/>
        <v>12.27</v>
      </c>
      <c r="BC157" s="17">
        <f t="shared" si="17"/>
        <v>31.38</v>
      </c>
      <c r="BD157" s="17">
        <f t="shared" si="18"/>
        <v>288.93000000000012</v>
      </c>
    </row>
    <row r="158" spans="1:56" x14ac:dyDescent="0.25">
      <c r="A158" t="str">
        <f t="shared" si="14"/>
        <v>NESI.SPCEXP</v>
      </c>
      <c r="B158" s="1" t="s">
        <v>213</v>
      </c>
      <c r="C158" s="1" t="s">
        <v>218</v>
      </c>
      <c r="D158" s="1" t="s">
        <v>81</v>
      </c>
      <c r="E158" s="17">
        <v>791.57000000000016</v>
      </c>
      <c r="F158" s="17">
        <v>91.939999999999884</v>
      </c>
      <c r="G158" s="17">
        <v>0</v>
      </c>
      <c r="H158" s="17">
        <v>29.140000000000015</v>
      </c>
      <c r="I158" s="17">
        <v>58.069999999999936</v>
      </c>
      <c r="J158" s="17">
        <v>70.690000000000509</v>
      </c>
      <c r="K158" s="17">
        <v>-405.85999999999922</v>
      </c>
      <c r="L158" s="17">
        <v>-486.91000000000031</v>
      </c>
      <c r="M158" s="17">
        <v>-748.36000000000058</v>
      </c>
      <c r="N158" s="17">
        <v>1452.5999999999972</v>
      </c>
      <c r="O158" s="17">
        <v>1024.7300000000025</v>
      </c>
      <c r="P158" s="17">
        <v>633.79999999999905</v>
      </c>
      <c r="Q158" s="20">
        <v>39.58</v>
      </c>
      <c r="R158" s="20">
        <v>4.5999999999999996</v>
      </c>
      <c r="S158" s="20">
        <v>0</v>
      </c>
      <c r="T158" s="20">
        <v>1.46</v>
      </c>
      <c r="U158" s="20">
        <v>2.9</v>
      </c>
      <c r="V158" s="20">
        <v>3.53</v>
      </c>
      <c r="W158" s="20">
        <v>-20.29</v>
      </c>
      <c r="X158" s="20">
        <v>-24.35</v>
      </c>
      <c r="Y158" s="20">
        <v>-37.42</v>
      </c>
      <c r="Z158" s="20">
        <v>72.63</v>
      </c>
      <c r="AA158" s="20">
        <v>51.24</v>
      </c>
      <c r="AB158" s="20">
        <v>31.69</v>
      </c>
      <c r="AC158" s="17">
        <v>107</v>
      </c>
      <c r="AD158" s="17">
        <v>12.25</v>
      </c>
      <c r="AE158" s="17">
        <v>0</v>
      </c>
      <c r="AF158" s="17">
        <v>3.78</v>
      </c>
      <c r="AG158" s="17">
        <v>7.42</v>
      </c>
      <c r="AH158" s="17">
        <v>8.89</v>
      </c>
      <c r="AI158" s="17">
        <v>-50.32</v>
      </c>
      <c r="AJ158" s="17">
        <v>-59.44</v>
      </c>
      <c r="AK158" s="17">
        <v>-89.93</v>
      </c>
      <c r="AL158" s="17">
        <v>171.89</v>
      </c>
      <c r="AM158" s="17">
        <v>119.3</v>
      </c>
      <c r="AN158" s="17">
        <v>72.62</v>
      </c>
      <c r="AO158" s="20">
        <v>938.1500000000002</v>
      </c>
      <c r="AP158" s="20">
        <v>108.78999999999988</v>
      </c>
      <c r="AQ158" s="20">
        <v>0</v>
      </c>
      <c r="AR158" s="20">
        <v>34.380000000000017</v>
      </c>
      <c r="AS158" s="20">
        <v>68.38999999999993</v>
      </c>
      <c r="AT158" s="20">
        <v>83.110000000000511</v>
      </c>
      <c r="AU158" s="20">
        <v>-476.46999999999923</v>
      </c>
      <c r="AV158" s="20">
        <v>-570.70000000000027</v>
      </c>
      <c r="AW158" s="20">
        <v>-875.71000000000049</v>
      </c>
      <c r="AX158" s="20">
        <v>1697.1199999999972</v>
      </c>
      <c r="AY158" s="20">
        <v>1195.2700000000025</v>
      </c>
      <c r="AZ158" s="20">
        <v>738.1099999999991</v>
      </c>
      <c r="BA158" s="17">
        <f t="shared" si="15"/>
        <v>2511.4099999999989</v>
      </c>
      <c r="BB158" s="17">
        <f t="shared" si="16"/>
        <v>125.57</v>
      </c>
      <c r="BC158" s="17">
        <f t="shared" si="17"/>
        <v>303.45999999999998</v>
      </c>
      <c r="BD158" s="17">
        <f t="shared" si="18"/>
        <v>2940.4399999999996</v>
      </c>
    </row>
    <row r="159" spans="1:56" x14ac:dyDescent="0.25">
      <c r="A159" t="str">
        <f t="shared" si="14"/>
        <v>EEC.TAB1</v>
      </c>
      <c r="B159" s="1" t="s">
        <v>25</v>
      </c>
      <c r="C159" s="1" t="s">
        <v>219</v>
      </c>
      <c r="D159" s="1" t="s">
        <v>219</v>
      </c>
      <c r="E159" s="17">
        <v>-159.44000000000005</v>
      </c>
      <c r="F159" s="17">
        <v>-140.37</v>
      </c>
      <c r="G159" s="17">
        <v>-130.75999999999982</v>
      </c>
      <c r="H159" s="17">
        <v>-921.50000000000023</v>
      </c>
      <c r="I159" s="17">
        <v>-794.53</v>
      </c>
      <c r="J159" s="17">
        <v>-917.5100000000001</v>
      </c>
      <c r="K159" s="17">
        <v>-852.71999999999991</v>
      </c>
      <c r="L159" s="17">
        <v>-968.74</v>
      </c>
      <c r="M159" s="17">
        <v>-1453.88</v>
      </c>
      <c r="N159" s="17">
        <v>-895.81</v>
      </c>
      <c r="O159" s="17">
        <v>-982.71</v>
      </c>
      <c r="P159" s="17">
        <v>-1187.19</v>
      </c>
      <c r="Q159" s="20">
        <v>-7.97</v>
      </c>
      <c r="R159" s="20">
        <v>-7.02</v>
      </c>
      <c r="S159" s="20">
        <v>-6.54</v>
      </c>
      <c r="T159" s="20">
        <v>-46.08</v>
      </c>
      <c r="U159" s="20">
        <v>-39.729999999999997</v>
      </c>
      <c r="V159" s="20">
        <v>-45.88</v>
      </c>
      <c r="W159" s="20">
        <v>-42.64</v>
      </c>
      <c r="X159" s="20">
        <v>-48.44</v>
      </c>
      <c r="Y159" s="20">
        <v>-72.69</v>
      </c>
      <c r="Z159" s="20">
        <v>-44.79</v>
      </c>
      <c r="AA159" s="20">
        <v>-49.14</v>
      </c>
      <c r="AB159" s="20">
        <v>-59.36</v>
      </c>
      <c r="AC159" s="17">
        <v>-21.55</v>
      </c>
      <c r="AD159" s="17">
        <v>-18.71</v>
      </c>
      <c r="AE159" s="17">
        <v>-17.190000000000001</v>
      </c>
      <c r="AF159" s="17">
        <v>-119.41</v>
      </c>
      <c r="AG159" s="17">
        <v>-101.49</v>
      </c>
      <c r="AH159" s="17">
        <v>-115.45</v>
      </c>
      <c r="AI159" s="17">
        <v>-105.73</v>
      </c>
      <c r="AJ159" s="17">
        <v>-118.26</v>
      </c>
      <c r="AK159" s="17">
        <v>-174.72</v>
      </c>
      <c r="AL159" s="17">
        <v>-106</v>
      </c>
      <c r="AM159" s="17">
        <v>-114.41</v>
      </c>
      <c r="AN159" s="17">
        <v>-136.03</v>
      </c>
      <c r="AO159" s="20">
        <v>-188.96000000000006</v>
      </c>
      <c r="AP159" s="20">
        <v>-166.10000000000002</v>
      </c>
      <c r="AQ159" s="20">
        <v>-154.48999999999981</v>
      </c>
      <c r="AR159" s="20">
        <v>-1086.9900000000002</v>
      </c>
      <c r="AS159" s="20">
        <v>-935.75</v>
      </c>
      <c r="AT159" s="20">
        <v>-1078.8400000000001</v>
      </c>
      <c r="AU159" s="20">
        <v>-1001.0899999999999</v>
      </c>
      <c r="AV159" s="20">
        <v>-1135.44</v>
      </c>
      <c r="AW159" s="20">
        <v>-1701.2900000000002</v>
      </c>
      <c r="AX159" s="20">
        <v>-1046.5999999999999</v>
      </c>
      <c r="AY159" s="20">
        <v>-1146.2600000000002</v>
      </c>
      <c r="AZ159" s="20">
        <v>-1382.58</v>
      </c>
      <c r="BA159" s="17">
        <f t="shared" si="15"/>
        <v>-9405.1600000000017</v>
      </c>
      <c r="BB159" s="17">
        <f t="shared" si="16"/>
        <v>-470.28000000000003</v>
      </c>
      <c r="BC159" s="17">
        <f t="shared" si="17"/>
        <v>-1148.95</v>
      </c>
      <c r="BD159" s="17">
        <f t="shared" si="18"/>
        <v>-11024.39</v>
      </c>
    </row>
    <row r="160" spans="1:56" x14ac:dyDescent="0.25">
      <c r="A160" t="str">
        <f t="shared" si="14"/>
        <v>TAC2.TAY1</v>
      </c>
      <c r="B160" s="1" t="s">
        <v>220</v>
      </c>
      <c r="C160" s="1" t="s">
        <v>221</v>
      </c>
      <c r="D160" s="1" t="s">
        <v>221</v>
      </c>
      <c r="E160" s="17">
        <v>0</v>
      </c>
      <c r="F160" s="17">
        <v>0</v>
      </c>
      <c r="G160" s="17">
        <v>0</v>
      </c>
      <c r="H160" s="17">
        <v>-690.7</v>
      </c>
      <c r="I160" s="17">
        <v>-2853.16</v>
      </c>
      <c r="J160" s="17">
        <v>-2930.5099999999993</v>
      </c>
      <c r="K160" s="17">
        <v>-3378.15</v>
      </c>
      <c r="L160" s="17">
        <v>-2189.63</v>
      </c>
      <c r="M160" s="17">
        <v>-1954.6799999999998</v>
      </c>
      <c r="N160" s="17">
        <v>-384.8</v>
      </c>
      <c r="O160" s="17">
        <v>0</v>
      </c>
      <c r="P160" s="17">
        <v>0</v>
      </c>
      <c r="Q160" s="20">
        <v>0</v>
      </c>
      <c r="R160" s="20">
        <v>0</v>
      </c>
      <c r="S160" s="20">
        <v>0</v>
      </c>
      <c r="T160" s="20">
        <v>-34.54</v>
      </c>
      <c r="U160" s="20">
        <v>-142.66</v>
      </c>
      <c r="V160" s="20">
        <v>-146.53</v>
      </c>
      <c r="W160" s="20">
        <v>-168.91</v>
      </c>
      <c r="X160" s="20">
        <v>-109.48</v>
      </c>
      <c r="Y160" s="20">
        <v>-97.73</v>
      </c>
      <c r="Z160" s="20">
        <v>-19.239999999999998</v>
      </c>
      <c r="AA160" s="20">
        <v>0</v>
      </c>
      <c r="AB160" s="20">
        <v>0</v>
      </c>
      <c r="AC160" s="17">
        <v>0</v>
      </c>
      <c r="AD160" s="17">
        <v>0</v>
      </c>
      <c r="AE160" s="17">
        <v>0</v>
      </c>
      <c r="AF160" s="17">
        <v>-89.5</v>
      </c>
      <c r="AG160" s="17">
        <v>-364.45</v>
      </c>
      <c r="AH160" s="17">
        <v>-368.75</v>
      </c>
      <c r="AI160" s="17">
        <v>-418.84</v>
      </c>
      <c r="AJ160" s="17">
        <v>-267.31</v>
      </c>
      <c r="AK160" s="17">
        <v>-234.9</v>
      </c>
      <c r="AL160" s="17">
        <v>-45.53</v>
      </c>
      <c r="AM160" s="17">
        <v>0</v>
      </c>
      <c r="AN160" s="17">
        <v>0</v>
      </c>
      <c r="AO160" s="20">
        <v>0</v>
      </c>
      <c r="AP160" s="20">
        <v>0</v>
      </c>
      <c r="AQ160" s="20">
        <v>0</v>
      </c>
      <c r="AR160" s="20">
        <v>-814.74</v>
      </c>
      <c r="AS160" s="20">
        <v>-3360.2699999999995</v>
      </c>
      <c r="AT160" s="20">
        <v>-3445.7899999999995</v>
      </c>
      <c r="AU160" s="20">
        <v>-3965.9</v>
      </c>
      <c r="AV160" s="20">
        <v>-2566.42</v>
      </c>
      <c r="AW160" s="20">
        <v>-2287.31</v>
      </c>
      <c r="AX160" s="20">
        <v>-449.57000000000005</v>
      </c>
      <c r="AY160" s="20">
        <v>0</v>
      </c>
      <c r="AZ160" s="20">
        <v>0</v>
      </c>
      <c r="BA160" s="17">
        <f t="shared" si="15"/>
        <v>-14381.629999999997</v>
      </c>
      <c r="BB160" s="17">
        <f t="shared" si="16"/>
        <v>-719.09</v>
      </c>
      <c r="BC160" s="17">
        <f t="shared" si="17"/>
        <v>-1789.28</v>
      </c>
      <c r="BD160" s="17">
        <f t="shared" si="18"/>
        <v>-16890</v>
      </c>
    </row>
    <row r="161" spans="1:56" x14ac:dyDescent="0.25">
      <c r="A161" t="str">
        <f t="shared" si="14"/>
        <v>TCN.TC01</v>
      </c>
      <c r="B161" s="1" t="s">
        <v>35</v>
      </c>
      <c r="C161" s="1" t="s">
        <v>222</v>
      </c>
      <c r="D161" s="1" t="s">
        <v>222</v>
      </c>
      <c r="E161" s="17">
        <v>2137.8800000000028</v>
      </c>
      <c r="F161" s="17">
        <v>1569.7600000000002</v>
      </c>
      <c r="G161" s="17">
        <v>1530.68</v>
      </c>
      <c r="H161" s="17">
        <v>-844.60000000000127</v>
      </c>
      <c r="I161" s="17">
        <v>-1068.3199999999997</v>
      </c>
      <c r="J161" s="17">
        <v>-960.90999999999985</v>
      </c>
      <c r="K161" s="17">
        <v>-2393.8100000000022</v>
      </c>
      <c r="L161" s="17">
        <v>-2437.6400000000021</v>
      </c>
      <c r="M161" s="17">
        <v>-1978.889999999999</v>
      </c>
      <c r="N161" s="17">
        <v>-118.14999999999873</v>
      </c>
      <c r="O161" s="17">
        <v>-77.3799999999992</v>
      </c>
      <c r="P161" s="17">
        <v>-123.97000000000253</v>
      </c>
      <c r="Q161" s="20">
        <v>106.89</v>
      </c>
      <c r="R161" s="20">
        <v>78.489999999999995</v>
      </c>
      <c r="S161" s="20">
        <v>76.53</v>
      </c>
      <c r="T161" s="20">
        <v>-42.23</v>
      </c>
      <c r="U161" s="20">
        <v>-53.42</v>
      </c>
      <c r="V161" s="20">
        <v>-48.05</v>
      </c>
      <c r="W161" s="20">
        <v>-119.69</v>
      </c>
      <c r="X161" s="20">
        <v>-121.88</v>
      </c>
      <c r="Y161" s="20">
        <v>-98.94</v>
      </c>
      <c r="Z161" s="20">
        <v>-5.91</v>
      </c>
      <c r="AA161" s="20">
        <v>-3.87</v>
      </c>
      <c r="AB161" s="20">
        <v>-6.2</v>
      </c>
      <c r="AC161" s="17">
        <v>288.99</v>
      </c>
      <c r="AD161" s="17">
        <v>209.2</v>
      </c>
      <c r="AE161" s="17">
        <v>201.26</v>
      </c>
      <c r="AF161" s="17">
        <v>-109.44</v>
      </c>
      <c r="AG161" s="17">
        <v>-136.46</v>
      </c>
      <c r="AH161" s="17">
        <v>-120.91</v>
      </c>
      <c r="AI161" s="17">
        <v>-296.8</v>
      </c>
      <c r="AJ161" s="17">
        <v>-297.58999999999997</v>
      </c>
      <c r="AK161" s="17">
        <v>-237.81</v>
      </c>
      <c r="AL161" s="17">
        <v>-13.98</v>
      </c>
      <c r="AM161" s="17">
        <v>-9.01</v>
      </c>
      <c r="AN161" s="17">
        <v>-14.2</v>
      </c>
      <c r="AO161" s="20">
        <v>2533.7600000000029</v>
      </c>
      <c r="AP161" s="20">
        <v>1857.4500000000003</v>
      </c>
      <c r="AQ161" s="20">
        <v>1808.47</v>
      </c>
      <c r="AR161" s="20">
        <v>-996.27000000000135</v>
      </c>
      <c r="AS161" s="20">
        <v>-1258.1999999999998</v>
      </c>
      <c r="AT161" s="20">
        <v>-1129.8699999999999</v>
      </c>
      <c r="AU161" s="20">
        <v>-2810.3000000000025</v>
      </c>
      <c r="AV161" s="20">
        <v>-2857.1100000000024</v>
      </c>
      <c r="AW161" s="20">
        <v>-2315.639999999999</v>
      </c>
      <c r="AX161" s="20">
        <v>-138.03999999999871</v>
      </c>
      <c r="AY161" s="20">
        <v>-90.259999999999209</v>
      </c>
      <c r="AZ161" s="20">
        <v>-144.37000000000251</v>
      </c>
      <c r="BA161" s="17">
        <f t="shared" si="15"/>
        <v>-4765.3500000000004</v>
      </c>
      <c r="BB161" s="17">
        <f t="shared" si="16"/>
        <v>-238.28</v>
      </c>
      <c r="BC161" s="17">
        <f t="shared" si="17"/>
        <v>-536.75</v>
      </c>
      <c r="BD161" s="17">
        <f t="shared" si="18"/>
        <v>-5540.3800000000028</v>
      </c>
    </row>
    <row r="162" spans="1:56" x14ac:dyDescent="0.25">
      <c r="A162" t="str">
        <f t="shared" si="14"/>
        <v>TCN.TC02</v>
      </c>
      <c r="B162" s="1" t="s">
        <v>35</v>
      </c>
      <c r="C162" s="1" t="s">
        <v>223</v>
      </c>
      <c r="D162" s="1" t="s">
        <v>223</v>
      </c>
      <c r="E162" s="17">
        <v>343.29000000000025</v>
      </c>
      <c r="F162" s="17">
        <v>161.05000000000004</v>
      </c>
      <c r="G162" s="17">
        <v>114.68999999999996</v>
      </c>
      <c r="H162" s="17">
        <v>3.7500000000000568</v>
      </c>
      <c r="I162" s="17">
        <v>3.2200000000000273</v>
      </c>
      <c r="J162" s="17">
        <v>2.7900000000000631</v>
      </c>
      <c r="K162" s="17">
        <v>-14.829999999999998</v>
      </c>
      <c r="L162" s="17">
        <v>-5.8799999999999955</v>
      </c>
      <c r="M162" s="17">
        <v>-37.109999999999928</v>
      </c>
      <c r="N162" s="17">
        <v>20.169999999999987</v>
      </c>
      <c r="O162" s="17">
        <v>16.629999999999988</v>
      </c>
      <c r="P162" s="17">
        <v>33.470000000000027</v>
      </c>
      <c r="Q162" s="20">
        <v>17.16</v>
      </c>
      <c r="R162" s="20">
        <v>8.0500000000000007</v>
      </c>
      <c r="S162" s="20">
        <v>5.73</v>
      </c>
      <c r="T162" s="20">
        <v>0.19</v>
      </c>
      <c r="U162" s="20">
        <v>0.16</v>
      </c>
      <c r="V162" s="20">
        <v>0.14000000000000001</v>
      </c>
      <c r="W162" s="20">
        <v>-0.74</v>
      </c>
      <c r="X162" s="20">
        <v>-0.28999999999999998</v>
      </c>
      <c r="Y162" s="20">
        <v>-1.86</v>
      </c>
      <c r="Z162" s="20">
        <v>1.01</v>
      </c>
      <c r="AA162" s="20">
        <v>0.83</v>
      </c>
      <c r="AB162" s="20">
        <v>1.67</v>
      </c>
      <c r="AC162" s="17">
        <v>46.4</v>
      </c>
      <c r="AD162" s="17">
        <v>21.46</v>
      </c>
      <c r="AE162" s="17">
        <v>15.08</v>
      </c>
      <c r="AF162" s="17">
        <v>0.49</v>
      </c>
      <c r="AG162" s="17">
        <v>0.41</v>
      </c>
      <c r="AH162" s="17">
        <v>0.35</v>
      </c>
      <c r="AI162" s="17">
        <v>-1.84</v>
      </c>
      <c r="AJ162" s="17">
        <v>-0.72</v>
      </c>
      <c r="AK162" s="17">
        <v>-4.46</v>
      </c>
      <c r="AL162" s="17">
        <v>2.39</v>
      </c>
      <c r="AM162" s="17">
        <v>1.94</v>
      </c>
      <c r="AN162" s="17">
        <v>3.84</v>
      </c>
      <c r="AO162" s="20">
        <v>406.85000000000025</v>
      </c>
      <c r="AP162" s="20">
        <v>190.56000000000006</v>
      </c>
      <c r="AQ162" s="20">
        <v>135.49999999999997</v>
      </c>
      <c r="AR162" s="20">
        <v>4.4300000000000566</v>
      </c>
      <c r="AS162" s="20">
        <v>3.7900000000000276</v>
      </c>
      <c r="AT162" s="20">
        <v>3.2800000000000633</v>
      </c>
      <c r="AU162" s="20">
        <v>-17.41</v>
      </c>
      <c r="AV162" s="20">
        <v>-6.8899999999999952</v>
      </c>
      <c r="AW162" s="20">
        <v>-43.429999999999929</v>
      </c>
      <c r="AX162" s="20">
        <v>23.56999999999999</v>
      </c>
      <c r="AY162" s="20">
        <v>19.399999999999988</v>
      </c>
      <c r="AZ162" s="20">
        <v>38.980000000000032</v>
      </c>
      <c r="BA162" s="17">
        <f t="shared" si="15"/>
        <v>641.24000000000035</v>
      </c>
      <c r="BB162" s="17">
        <f t="shared" si="16"/>
        <v>32.050000000000004</v>
      </c>
      <c r="BC162" s="17">
        <f t="shared" si="17"/>
        <v>85.339999999999989</v>
      </c>
      <c r="BD162" s="17">
        <f t="shared" si="18"/>
        <v>758.63000000000056</v>
      </c>
    </row>
    <row r="163" spans="1:56" x14ac:dyDescent="0.25">
      <c r="A163" t="str">
        <f t="shared" si="14"/>
        <v>TEN.BCHIMP</v>
      </c>
      <c r="B163" s="1" t="s">
        <v>224</v>
      </c>
      <c r="C163" s="1" t="s">
        <v>225</v>
      </c>
      <c r="D163" s="1" t="s">
        <v>22</v>
      </c>
      <c r="E163" s="17">
        <v>3184.3599999999997</v>
      </c>
      <c r="F163" s="17">
        <v>242.17000000000004</v>
      </c>
      <c r="G163" s="17">
        <v>0</v>
      </c>
      <c r="H163" s="17">
        <v>85.93</v>
      </c>
      <c r="I163" s="17">
        <v>446.5100000000001</v>
      </c>
      <c r="J163" s="17">
        <v>446.61000000000013</v>
      </c>
      <c r="K163" s="17">
        <v>328.24999999999983</v>
      </c>
      <c r="L163" s="17">
        <v>49.73</v>
      </c>
      <c r="M163" s="17">
        <v>0</v>
      </c>
      <c r="N163" s="17">
        <v>5662.5000000000027</v>
      </c>
      <c r="O163" s="17">
        <v>609.65000000000009</v>
      </c>
      <c r="P163" s="17">
        <v>1023.0699999999998</v>
      </c>
      <c r="Q163" s="20">
        <v>159.22</v>
      </c>
      <c r="R163" s="20">
        <v>12.11</v>
      </c>
      <c r="S163" s="20">
        <v>0</v>
      </c>
      <c r="T163" s="20">
        <v>4.3</v>
      </c>
      <c r="U163" s="20">
        <v>22.33</v>
      </c>
      <c r="V163" s="20">
        <v>22.33</v>
      </c>
      <c r="W163" s="20">
        <v>16.41</v>
      </c>
      <c r="X163" s="20">
        <v>2.4900000000000002</v>
      </c>
      <c r="Y163" s="20">
        <v>0</v>
      </c>
      <c r="Z163" s="20">
        <v>283.13</v>
      </c>
      <c r="AA163" s="20">
        <v>30.48</v>
      </c>
      <c r="AB163" s="20">
        <v>51.15</v>
      </c>
      <c r="AC163" s="17">
        <v>430.45</v>
      </c>
      <c r="AD163" s="17">
        <v>32.270000000000003</v>
      </c>
      <c r="AE163" s="17">
        <v>0</v>
      </c>
      <c r="AF163" s="17">
        <v>11.13</v>
      </c>
      <c r="AG163" s="17">
        <v>57.04</v>
      </c>
      <c r="AH163" s="17">
        <v>56.2</v>
      </c>
      <c r="AI163" s="17">
        <v>40.700000000000003</v>
      </c>
      <c r="AJ163" s="17">
        <v>6.07</v>
      </c>
      <c r="AK163" s="17">
        <v>0</v>
      </c>
      <c r="AL163" s="17">
        <v>670.05</v>
      </c>
      <c r="AM163" s="17">
        <v>70.98</v>
      </c>
      <c r="AN163" s="17">
        <v>117.22</v>
      </c>
      <c r="AO163" s="20">
        <v>3774.0299999999993</v>
      </c>
      <c r="AP163" s="20">
        <v>286.55</v>
      </c>
      <c r="AQ163" s="20">
        <v>0</v>
      </c>
      <c r="AR163" s="20">
        <v>101.36</v>
      </c>
      <c r="AS163" s="20">
        <v>525.88000000000011</v>
      </c>
      <c r="AT163" s="20">
        <v>525.1400000000001</v>
      </c>
      <c r="AU163" s="20">
        <v>385.35999999999984</v>
      </c>
      <c r="AV163" s="20">
        <v>58.29</v>
      </c>
      <c r="AW163" s="20">
        <v>0</v>
      </c>
      <c r="AX163" s="20">
        <v>6615.680000000003</v>
      </c>
      <c r="AY163" s="20">
        <v>711.11000000000013</v>
      </c>
      <c r="AZ163" s="20">
        <v>1191.4399999999998</v>
      </c>
      <c r="BA163" s="17">
        <f t="shared" si="15"/>
        <v>12078.78</v>
      </c>
      <c r="BB163" s="17">
        <f t="shared" si="16"/>
        <v>603.94999999999993</v>
      </c>
      <c r="BC163" s="17">
        <f t="shared" si="17"/>
        <v>1492.1100000000001</v>
      </c>
      <c r="BD163" s="17">
        <f t="shared" si="18"/>
        <v>14174.840000000004</v>
      </c>
    </row>
    <row r="164" spans="1:56" x14ac:dyDescent="0.25">
      <c r="A164" t="str">
        <f t="shared" si="14"/>
        <v>TEN.BCHEXP</v>
      </c>
      <c r="B164" s="1" t="s">
        <v>224</v>
      </c>
      <c r="C164" s="1" t="s">
        <v>226</v>
      </c>
      <c r="D164" s="1" t="s">
        <v>30</v>
      </c>
      <c r="E164" s="17">
        <v>0</v>
      </c>
      <c r="F164" s="17">
        <v>126.78999999999999</v>
      </c>
      <c r="G164" s="17">
        <v>0</v>
      </c>
      <c r="H164" s="17">
        <v>0</v>
      </c>
      <c r="I164" s="17">
        <v>0</v>
      </c>
      <c r="J164" s="17">
        <v>1.85</v>
      </c>
      <c r="K164" s="17">
        <v>0</v>
      </c>
      <c r="L164" s="17">
        <v>0</v>
      </c>
      <c r="M164" s="17">
        <v>0</v>
      </c>
      <c r="N164" s="17">
        <v>0</v>
      </c>
      <c r="O164" s="17">
        <v>0</v>
      </c>
      <c r="P164" s="17">
        <v>0</v>
      </c>
      <c r="Q164" s="20">
        <v>0</v>
      </c>
      <c r="R164" s="20">
        <v>6.34</v>
      </c>
      <c r="S164" s="20">
        <v>0</v>
      </c>
      <c r="T164" s="20">
        <v>0</v>
      </c>
      <c r="U164" s="20">
        <v>0</v>
      </c>
      <c r="V164" s="20">
        <v>0.09</v>
      </c>
      <c r="W164" s="20">
        <v>0</v>
      </c>
      <c r="X164" s="20">
        <v>0</v>
      </c>
      <c r="Y164" s="20">
        <v>0</v>
      </c>
      <c r="Z164" s="20">
        <v>0</v>
      </c>
      <c r="AA164" s="20">
        <v>0</v>
      </c>
      <c r="AB164" s="20">
        <v>0</v>
      </c>
      <c r="AC164" s="17">
        <v>0</v>
      </c>
      <c r="AD164" s="17">
        <v>16.899999999999999</v>
      </c>
      <c r="AE164" s="17">
        <v>0</v>
      </c>
      <c r="AF164" s="17">
        <v>0</v>
      </c>
      <c r="AG164" s="17">
        <v>0</v>
      </c>
      <c r="AH164" s="17">
        <v>0.23</v>
      </c>
      <c r="AI164" s="17">
        <v>0</v>
      </c>
      <c r="AJ164" s="17">
        <v>0</v>
      </c>
      <c r="AK164" s="17">
        <v>0</v>
      </c>
      <c r="AL164" s="17">
        <v>0</v>
      </c>
      <c r="AM164" s="17">
        <v>0</v>
      </c>
      <c r="AN164" s="17">
        <v>0</v>
      </c>
      <c r="AO164" s="20">
        <v>0</v>
      </c>
      <c r="AP164" s="20">
        <v>150.03</v>
      </c>
      <c r="AQ164" s="20">
        <v>0</v>
      </c>
      <c r="AR164" s="20">
        <v>0</v>
      </c>
      <c r="AS164" s="20">
        <v>0</v>
      </c>
      <c r="AT164" s="20">
        <v>2.1700000000000004</v>
      </c>
      <c r="AU164" s="20">
        <v>0</v>
      </c>
      <c r="AV164" s="20">
        <v>0</v>
      </c>
      <c r="AW164" s="20">
        <v>0</v>
      </c>
      <c r="AX164" s="20">
        <v>0</v>
      </c>
      <c r="AY164" s="20">
        <v>0</v>
      </c>
      <c r="AZ164" s="20">
        <v>0</v>
      </c>
      <c r="BA164" s="17">
        <f t="shared" si="15"/>
        <v>128.63999999999999</v>
      </c>
      <c r="BB164" s="17">
        <f t="shared" si="16"/>
        <v>6.43</v>
      </c>
      <c r="BC164" s="17">
        <f t="shared" si="17"/>
        <v>17.13</v>
      </c>
      <c r="BD164" s="17">
        <f t="shared" si="18"/>
        <v>152.19999999999999</v>
      </c>
    </row>
    <row r="165" spans="1:56" x14ac:dyDescent="0.25">
      <c r="A165" t="str">
        <f t="shared" si="14"/>
        <v>TEN.120SIMP</v>
      </c>
      <c r="B165" s="1" t="s">
        <v>224</v>
      </c>
      <c r="C165" s="1" t="s">
        <v>227</v>
      </c>
      <c r="D165" s="1" t="s">
        <v>76</v>
      </c>
      <c r="E165" s="17">
        <v>0</v>
      </c>
      <c r="F165" s="17">
        <v>0</v>
      </c>
      <c r="G165" s="17">
        <v>0</v>
      </c>
      <c r="H165" s="17">
        <v>0</v>
      </c>
      <c r="I165" s="17">
        <v>5.8000000000000007</v>
      </c>
      <c r="J165" s="17">
        <v>0</v>
      </c>
      <c r="K165" s="17">
        <v>0</v>
      </c>
      <c r="L165" s="17">
        <v>0</v>
      </c>
      <c r="M165" s="17">
        <v>0</v>
      </c>
      <c r="N165" s="17">
        <v>0</v>
      </c>
      <c r="O165" s="17">
        <v>0</v>
      </c>
      <c r="P165" s="17">
        <v>0</v>
      </c>
      <c r="Q165" s="20">
        <v>0</v>
      </c>
      <c r="R165" s="20">
        <v>0</v>
      </c>
      <c r="S165" s="20">
        <v>0</v>
      </c>
      <c r="T165" s="20">
        <v>0</v>
      </c>
      <c r="U165" s="20">
        <v>0.28999999999999998</v>
      </c>
      <c r="V165" s="20">
        <v>0</v>
      </c>
      <c r="W165" s="20">
        <v>0</v>
      </c>
      <c r="X165" s="20">
        <v>0</v>
      </c>
      <c r="Y165" s="20">
        <v>0</v>
      </c>
      <c r="Z165" s="20">
        <v>0</v>
      </c>
      <c r="AA165" s="20">
        <v>0</v>
      </c>
      <c r="AB165" s="20">
        <v>0</v>
      </c>
      <c r="AC165" s="17">
        <v>0</v>
      </c>
      <c r="AD165" s="17">
        <v>0</v>
      </c>
      <c r="AE165" s="17">
        <v>0</v>
      </c>
      <c r="AF165" s="17">
        <v>0</v>
      </c>
      <c r="AG165" s="17">
        <v>0.74</v>
      </c>
      <c r="AH165" s="17">
        <v>0</v>
      </c>
      <c r="AI165" s="17">
        <v>0</v>
      </c>
      <c r="AJ165" s="17">
        <v>0</v>
      </c>
      <c r="AK165" s="17">
        <v>0</v>
      </c>
      <c r="AL165" s="17">
        <v>0</v>
      </c>
      <c r="AM165" s="17">
        <v>0</v>
      </c>
      <c r="AN165" s="17">
        <v>0</v>
      </c>
      <c r="AO165" s="20">
        <v>0</v>
      </c>
      <c r="AP165" s="20">
        <v>0</v>
      </c>
      <c r="AQ165" s="20">
        <v>0</v>
      </c>
      <c r="AR165" s="20">
        <v>0</v>
      </c>
      <c r="AS165" s="20">
        <v>6.830000000000001</v>
      </c>
      <c r="AT165" s="20">
        <v>0</v>
      </c>
      <c r="AU165" s="20">
        <v>0</v>
      </c>
      <c r="AV165" s="20">
        <v>0</v>
      </c>
      <c r="AW165" s="20">
        <v>0</v>
      </c>
      <c r="AX165" s="20">
        <v>0</v>
      </c>
      <c r="AY165" s="20">
        <v>0</v>
      </c>
      <c r="AZ165" s="20">
        <v>0</v>
      </c>
      <c r="BA165" s="17">
        <f t="shared" ref="BA165:BA172" si="19">SUM(E165:P165)</f>
        <v>5.8000000000000007</v>
      </c>
      <c r="BB165" s="17">
        <f t="shared" ref="BB165:BB172" si="20">SUM(Q165:AB165)</f>
        <v>0.28999999999999998</v>
      </c>
      <c r="BC165" s="17">
        <f t="shared" si="17"/>
        <v>0.74</v>
      </c>
      <c r="BD165" s="17">
        <f t="shared" si="18"/>
        <v>6.830000000000001</v>
      </c>
    </row>
    <row r="166" spans="1:56" x14ac:dyDescent="0.25">
      <c r="A166" t="str">
        <f t="shared" si="14"/>
        <v>TAU.THS</v>
      </c>
      <c r="B166" s="1" t="s">
        <v>33</v>
      </c>
      <c r="C166" s="1" t="s">
        <v>228</v>
      </c>
      <c r="D166" s="1" t="s">
        <v>228</v>
      </c>
      <c r="E166" s="17">
        <v>-157.84</v>
      </c>
      <c r="F166" s="17">
        <v>-74.72</v>
      </c>
      <c r="G166" s="17">
        <v>0</v>
      </c>
      <c r="H166" s="17">
        <v>0</v>
      </c>
      <c r="I166" s="17">
        <v>0</v>
      </c>
      <c r="J166" s="17">
        <v>0</v>
      </c>
      <c r="K166" s="17">
        <v>0</v>
      </c>
      <c r="L166" s="17">
        <v>0</v>
      </c>
      <c r="M166" s="17">
        <v>0</v>
      </c>
      <c r="N166" s="17">
        <v>0</v>
      </c>
      <c r="O166" s="17">
        <v>0</v>
      </c>
      <c r="P166" s="17">
        <v>0</v>
      </c>
      <c r="Q166" s="20">
        <v>-7.89</v>
      </c>
      <c r="R166" s="20">
        <v>-3.74</v>
      </c>
      <c r="S166" s="20">
        <v>0</v>
      </c>
      <c r="T166" s="20">
        <v>0</v>
      </c>
      <c r="U166" s="20">
        <v>0</v>
      </c>
      <c r="V166" s="20">
        <v>0</v>
      </c>
      <c r="W166" s="20">
        <v>0</v>
      </c>
      <c r="X166" s="20">
        <v>0</v>
      </c>
      <c r="Y166" s="20">
        <v>0</v>
      </c>
      <c r="Z166" s="20">
        <v>0</v>
      </c>
      <c r="AA166" s="20">
        <v>0</v>
      </c>
      <c r="AB166" s="20">
        <v>0</v>
      </c>
      <c r="AC166" s="17">
        <v>-21.34</v>
      </c>
      <c r="AD166" s="17">
        <v>-9.9600000000000009</v>
      </c>
      <c r="AE166" s="17">
        <v>0</v>
      </c>
      <c r="AF166" s="17">
        <v>0</v>
      </c>
      <c r="AG166" s="17">
        <v>0</v>
      </c>
      <c r="AH166" s="17">
        <v>0</v>
      </c>
      <c r="AI166" s="17">
        <v>0</v>
      </c>
      <c r="AJ166" s="17">
        <v>0</v>
      </c>
      <c r="AK166" s="17">
        <v>0</v>
      </c>
      <c r="AL166" s="17">
        <v>0</v>
      </c>
      <c r="AM166" s="17">
        <v>0</v>
      </c>
      <c r="AN166" s="17">
        <v>0</v>
      </c>
      <c r="AO166" s="20">
        <v>-187.07</v>
      </c>
      <c r="AP166" s="20">
        <v>-88.419999999999987</v>
      </c>
      <c r="AQ166" s="20">
        <v>0</v>
      </c>
      <c r="AR166" s="20">
        <v>0</v>
      </c>
      <c r="AS166" s="20">
        <v>0</v>
      </c>
      <c r="AT166" s="20">
        <v>0</v>
      </c>
      <c r="AU166" s="20">
        <v>0</v>
      </c>
      <c r="AV166" s="20">
        <v>0</v>
      </c>
      <c r="AW166" s="20">
        <v>0</v>
      </c>
      <c r="AX166" s="20">
        <v>0</v>
      </c>
      <c r="AY166" s="20">
        <v>0</v>
      </c>
      <c r="AZ166" s="20">
        <v>0</v>
      </c>
      <c r="BA166" s="17">
        <f t="shared" si="19"/>
        <v>-232.56</v>
      </c>
      <c r="BB166" s="17">
        <f t="shared" si="20"/>
        <v>-11.629999999999999</v>
      </c>
      <c r="BC166" s="17">
        <f t="shared" si="17"/>
        <v>-31.3</v>
      </c>
      <c r="BD166" s="17">
        <f t="shared" si="18"/>
        <v>-275.49</v>
      </c>
    </row>
    <row r="167" spans="1:56" x14ac:dyDescent="0.25">
      <c r="A167" t="str">
        <f t="shared" si="14"/>
        <v>TEC.SPCEXP</v>
      </c>
      <c r="B167" s="1" t="s">
        <v>229</v>
      </c>
      <c r="C167" s="1" t="s">
        <v>230</v>
      </c>
      <c r="D167" s="1" t="s">
        <v>81</v>
      </c>
      <c r="E167" s="17">
        <v>0</v>
      </c>
      <c r="F167" s="17">
        <v>0</v>
      </c>
      <c r="G167" s="17">
        <v>0</v>
      </c>
      <c r="H167" s="17">
        <v>0</v>
      </c>
      <c r="I167" s="17">
        <v>0</v>
      </c>
      <c r="J167" s="17">
        <v>0</v>
      </c>
      <c r="K167" s="17">
        <v>0</v>
      </c>
      <c r="L167" s="17">
        <v>0</v>
      </c>
      <c r="M167" s="17">
        <v>0</v>
      </c>
      <c r="N167" s="17">
        <v>0</v>
      </c>
      <c r="O167" s="17">
        <v>0</v>
      </c>
      <c r="P167" s="17">
        <v>8.0000000000000182E-2</v>
      </c>
      <c r="Q167" s="20">
        <v>0</v>
      </c>
      <c r="R167" s="20">
        <v>0</v>
      </c>
      <c r="S167" s="20">
        <v>0</v>
      </c>
      <c r="T167" s="20">
        <v>0</v>
      </c>
      <c r="U167" s="20">
        <v>0</v>
      </c>
      <c r="V167" s="20">
        <v>0</v>
      </c>
      <c r="W167" s="20">
        <v>0</v>
      </c>
      <c r="X167" s="20">
        <v>0</v>
      </c>
      <c r="Y167" s="20">
        <v>0</v>
      </c>
      <c r="Z167" s="20">
        <v>0</v>
      </c>
      <c r="AA167" s="20">
        <v>0</v>
      </c>
      <c r="AB167" s="20">
        <v>0</v>
      </c>
      <c r="AC167" s="17">
        <v>0</v>
      </c>
      <c r="AD167" s="17">
        <v>0</v>
      </c>
      <c r="AE167" s="17">
        <v>0</v>
      </c>
      <c r="AF167" s="17">
        <v>0</v>
      </c>
      <c r="AG167" s="17">
        <v>0</v>
      </c>
      <c r="AH167" s="17">
        <v>0</v>
      </c>
      <c r="AI167" s="17">
        <v>0</v>
      </c>
      <c r="AJ167" s="17">
        <v>0</v>
      </c>
      <c r="AK167" s="17">
        <v>0</v>
      </c>
      <c r="AL167" s="17">
        <v>0</v>
      </c>
      <c r="AM167" s="17">
        <v>0</v>
      </c>
      <c r="AN167" s="17">
        <v>0.01</v>
      </c>
      <c r="AO167" s="20">
        <v>0</v>
      </c>
      <c r="AP167" s="20">
        <v>0</v>
      </c>
      <c r="AQ167" s="20">
        <v>0</v>
      </c>
      <c r="AR167" s="20">
        <v>0</v>
      </c>
      <c r="AS167" s="20">
        <v>0</v>
      </c>
      <c r="AT167" s="20">
        <v>0</v>
      </c>
      <c r="AU167" s="20">
        <v>0</v>
      </c>
      <c r="AV167" s="20">
        <v>0</v>
      </c>
      <c r="AW167" s="20">
        <v>0</v>
      </c>
      <c r="AX167" s="20">
        <v>0</v>
      </c>
      <c r="AY167" s="20">
        <v>0</v>
      </c>
      <c r="AZ167" s="20">
        <v>9.0000000000000177E-2</v>
      </c>
      <c r="BA167" s="17">
        <f t="shared" si="19"/>
        <v>8.0000000000000182E-2</v>
      </c>
      <c r="BB167" s="17">
        <f t="shared" si="20"/>
        <v>0</v>
      </c>
      <c r="BC167" s="17">
        <f t="shared" si="17"/>
        <v>0.01</v>
      </c>
      <c r="BD167" s="17">
        <f t="shared" si="18"/>
        <v>9.0000000000000177E-2</v>
      </c>
    </row>
    <row r="168" spans="1:56" x14ac:dyDescent="0.25">
      <c r="A168" t="str">
        <f t="shared" ref="A168:A172" si="21">B168&amp;"."&amp;IF(D168="CES1/CES2",C168,IF(C168="CRE1/CRE2",C168,D168))</f>
        <v>TPCI.SPCEXP</v>
      </c>
      <c r="B168" s="1" t="s">
        <v>231</v>
      </c>
      <c r="C168" s="1" t="s">
        <v>232</v>
      </c>
      <c r="D168" s="1" t="s">
        <v>81</v>
      </c>
      <c r="E168" s="17">
        <v>14.819999999999997</v>
      </c>
      <c r="F168" s="17">
        <v>0</v>
      </c>
      <c r="G168" s="17">
        <v>0</v>
      </c>
      <c r="H168" s="17">
        <v>0</v>
      </c>
      <c r="I168" s="17">
        <v>0</v>
      </c>
      <c r="J168" s="17">
        <v>0</v>
      </c>
      <c r="K168" s="17">
        <v>0</v>
      </c>
      <c r="L168" s="17">
        <v>0</v>
      </c>
      <c r="M168" s="17">
        <v>0</v>
      </c>
      <c r="N168" s="17">
        <v>0</v>
      </c>
      <c r="O168" s="17">
        <v>0</v>
      </c>
      <c r="P168" s="17">
        <v>0</v>
      </c>
      <c r="Q168" s="20">
        <v>0.74</v>
      </c>
      <c r="R168" s="20">
        <v>0</v>
      </c>
      <c r="S168" s="20">
        <v>0</v>
      </c>
      <c r="T168" s="20">
        <v>0</v>
      </c>
      <c r="U168" s="20">
        <v>0</v>
      </c>
      <c r="V168" s="20">
        <v>0</v>
      </c>
      <c r="W168" s="20">
        <v>0</v>
      </c>
      <c r="X168" s="20">
        <v>0</v>
      </c>
      <c r="Y168" s="20">
        <v>0</v>
      </c>
      <c r="Z168" s="20">
        <v>0</v>
      </c>
      <c r="AA168" s="20">
        <v>0</v>
      </c>
      <c r="AB168" s="20">
        <v>0</v>
      </c>
      <c r="AC168" s="17">
        <v>2</v>
      </c>
      <c r="AD168" s="17">
        <v>0</v>
      </c>
      <c r="AE168" s="17">
        <v>0</v>
      </c>
      <c r="AF168" s="17">
        <v>0</v>
      </c>
      <c r="AG168" s="17">
        <v>0</v>
      </c>
      <c r="AH168" s="17">
        <v>0</v>
      </c>
      <c r="AI168" s="17">
        <v>0</v>
      </c>
      <c r="AJ168" s="17">
        <v>0</v>
      </c>
      <c r="AK168" s="17">
        <v>0</v>
      </c>
      <c r="AL168" s="17">
        <v>0</v>
      </c>
      <c r="AM168" s="17">
        <v>0</v>
      </c>
      <c r="AN168" s="17">
        <v>0</v>
      </c>
      <c r="AO168" s="20">
        <v>17.559999999999995</v>
      </c>
      <c r="AP168" s="20">
        <v>0</v>
      </c>
      <c r="AQ168" s="20">
        <v>0</v>
      </c>
      <c r="AR168" s="20">
        <v>0</v>
      </c>
      <c r="AS168" s="20">
        <v>0</v>
      </c>
      <c r="AT168" s="20">
        <v>0</v>
      </c>
      <c r="AU168" s="20">
        <v>0</v>
      </c>
      <c r="AV168" s="20">
        <v>0</v>
      </c>
      <c r="AW168" s="20">
        <v>0</v>
      </c>
      <c r="AX168" s="20">
        <v>0</v>
      </c>
      <c r="AY168" s="20">
        <v>0</v>
      </c>
      <c r="AZ168" s="20">
        <v>0</v>
      </c>
      <c r="BA168" s="17">
        <f t="shared" si="19"/>
        <v>14.819999999999997</v>
      </c>
      <c r="BB168" s="17">
        <f t="shared" si="20"/>
        <v>0.74</v>
      </c>
      <c r="BC168" s="17">
        <f t="shared" si="17"/>
        <v>2</v>
      </c>
      <c r="BD168" s="17">
        <f t="shared" si="18"/>
        <v>17.559999999999995</v>
      </c>
    </row>
    <row r="169" spans="1:56" x14ac:dyDescent="0.25">
      <c r="A169" t="str">
        <f t="shared" si="21"/>
        <v>CUPC.VVW1</v>
      </c>
      <c r="B169" s="1" t="s">
        <v>168</v>
      </c>
      <c r="C169" s="1" t="s">
        <v>233</v>
      </c>
      <c r="D169" s="1" t="s">
        <v>233</v>
      </c>
      <c r="E169" s="17">
        <v>-830.13999999999987</v>
      </c>
      <c r="F169" s="17">
        <v>-146.19</v>
      </c>
      <c r="G169" s="17">
        <v>-305.55</v>
      </c>
      <c r="H169" s="17">
        <v>-433.39</v>
      </c>
      <c r="I169" s="17">
        <v>-1535.27</v>
      </c>
      <c r="J169" s="17">
        <v>-357.26</v>
      </c>
      <c r="K169" s="17">
        <v>-1379.4899999999998</v>
      </c>
      <c r="L169" s="17">
        <v>-994.93</v>
      </c>
      <c r="M169" s="17">
        <v>-44.800000000000004</v>
      </c>
      <c r="N169" s="17">
        <v>-1569.36</v>
      </c>
      <c r="O169" s="17">
        <v>-89.820000000000007</v>
      </c>
      <c r="P169" s="17">
        <v>-691.14</v>
      </c>
      <c r="Q169" s="20">
        <v>-41.51</v>
      </c>
      <c r="R169" s="20">
        <v>-7.31</v>
      </c>
      <c r="S169" s="20">
        <v>-15.28</v>
      </c>
      <c r="T169" s="20">
        <v>-21.67</v>
      </c>
      <c r="U169" s="20">
        <v>-76.760000000000005</v>
      </c>
      <c r="V169" s="20">
        <v>-17.86</v>
      </c>
      <c r="W169" s="20">
        <v>-68.97</v>
      </c>
      <c r="X169" s="20">
        <v>-49.75</v>
      </c>
      <c r="Y169" s="20">
        <v>-2.2400000000000002</v>
      </c>
      <c r="Z169" s="20">
        <v>-78.47</v>
      </c>
      <c r="AA169" s="20">
        <v>-4.49</v>
      </c>
      <c r="AB169" s="20">
        <v>-34.56</v>
      </c>
      <c r="AC169" s="17">
        <v>-112.21</v>
      </c>
      <c r="AD169" s="17">
        <v>-19.48</v>
      </c>
      <c r="AE169" s="17">
        <v>-40.18</v>
      </c>
      <c r="AF169" s="17">
        <v>-56.16</v>
      </c>
      <c r="AG169" s="17">
        <v>-196.11</v>
      </c>
      <c r="AH169" s="17">
        <v>-44.95</v>
      </c>
      <c r="AI169" s="17">
        <v>-171.04</v>
      </c>
      <c r="AJ169" s="17">
        <v>-121.46</v>
      </c>
      <c r="AK169" s="17">
        <v>-5.38</v>
      </c>
      <c r="AL169" s="17">
        <v>-185.7</v>
      </c>
      <c r="AM169" s="17">
        <v>-10.46</v>
      </c>
      <c r="AN169" s="17">
        <v>-79.19</v>
      </c>
      <c r="AO169" s="20">
        <v>-983.8599999999999</v>
      </c>
      <c r="AP169" s="20">
        <v>-172.98</v>
      </c>
      <c r="AQ169" s="20">
        <v>-361.01</v>
      </c>
      <c r="AR169" s="20">
        <v>-511.22</v>
      </c>
      <c r="AS169" s="20">
        <v>-1808.1399999999999</v>
      </c>
      <c r="AT169" s="20">
        <v>-420.07</v>
      </c>
      <c r="AU169" s="20">
        <v>-1619.4999999999998</v>
      </c>
      <c r="AV169" s="20">
        <v>-1166.1399999999999</v>
      </c>
      <c r="AW169" s="20">
        <v>-52.420000000000009</v>
      </c>
      <c r="AX169" s="20">
        <v>-1833.53</v>
      </c>
      <c r="AY169" s="20">
        <v>-104.77000000000001</v>
      </c>
      <c r="AZ169" s="20">
        <v>-804.8900000000001</v>
      </c>
      <c r="BA169" s="17">
        <f t="shared" si="19"/>
        <v>-8377.34</v>
      </c>
      <c r="BB169" s="17">
        <f t="shared" si="20"/>
        <v>-418.87000000000006</v>
      </c>
      <c r="BC169" s="17">
        <f t="shared" si="17"/>
        <v>-1042.3200000000002</v>
      </c>
      <c r="BD169" s="17">
        <f t="shared" si="18"/>
        <v>-9838.5300000000007</v>
      </c>
    </row>
    <row r="170" spans="1:56" x14ac:dyDescent="0.25">
      <c r="A170" t="str">
        <f t="shared" si="21"/>
        <v>CUPC.VVW2</v>
      </c>
      <c r="B170" s="1" t="s">
        <v>168</v>
      </c>
      <c r="C170" s="1" t="s">
        <v>234</v>
      </c>
      <c r="D170" s="1" t="s">
        <v>234</v>
      </c>
      <c r="E170" s="17">
        <v>-276.31</v>
      </c>
      <c r="F170" s="17">
        <v>0</v>
      </c>
      <c r="G170" s="17">
        <v>-36.07</v>
      </c>
      <c r="H170" s="17">
        <v>-271.75</v>
      </c>
      <c r="I170" s="17">
        <v>-138.71</v>
      </c>
      <c r="J170" s="17">
        <v>-5.34</v>
      </c>
      <c r="K170" s="17">
        <v>-36.72</v>
      </c>
      <c r="L170" s="17">
        <v>-201.38000000000002</v>
      </c>
      <c r="M170" s="17">
        <v>-7.620000000000001</v>
      </c>
      <c r="N170" s="17">
        <v>-32.96</v>
      </c>
      <c r="O170" s="17">
        <v>-52.72</v>
      </c>
      <c r="P170" s="17">
        <v>-58.13000000000001</v>
      </c>
      <c r="Q170" s="20">
        <v>-13.82</v>
      </c>
      <c r="R170" s="20">
        <v>0</v>
      </c>
      <c r="S170" s="20">
        <v>-1.8</v>
      </c>
      <c r="T170" s="20">
        <v>-13.59</v>
      </c>
      <c r="U170" s="20">
        <v>-6.94</v>
      </c>
      <c r="V170" s="20">
        <v>-0.27</v>
      </c>
      <c r="W170" s="20">
        <v>-1.84</v>
      </c>
      <c r="X170" s="20">
        <v>-10.07</v>
      </c>
      <c r="Y170" s="20">
        <v>-0.38</v>
      </c>
      <c r="Z170" s="20">
        <v>-1.65</v>
      </c>
      <c r="AA170" s="20">
        <v>-2.64</v>
      </c>
      <c r="AB170" s="20">
        <v>-2.91</v>
      </c>
      <c r="AC170" s="17">
        <v>-37.35</v>
      </c>
      <c r="AD170" s="17">
        <v>0</v>
      </c>
      <c r="AE170" s="17">
        <v>-4.74</v>
      </c>
      <c r="AF170" s="17">
        <v>-35.21</v>
      </c>
      <c r="AG170" s="17">
        <v>-17.72</v>
      </c>
      <c r="AH170" s="17">
        <v>-0.67</v>
      </c>
      <c r="AI170" s="17">
        <v>-4.55</v>
      </c>
      <c r="AJ170" s="17">
        <v>-24.58</v>
      </c>
      <c r="AK170" s="17">
        <v>-0.92</v>
      </c>
      <c r="AL170" s="17">
        <v>-3.9</v>
      </c>
      <c r="AM170" s="17">
        <v>-6.14</v>
      </c>
      <c r="AN170" s="17">
        <v>-6.66</v>
      </c>
      <c r="AO170" s="20">
        <v>-327.48</v>
      </c>
      <c r="AP170" s="20">
        <v>0</v>
      </c>
      <c r="AQ170" s="20">
        <v>-42.61</v>
      </c>
      <c r="AR170" s="20">
        <v>-320.54999999999995</v>
      </c>
      <c r="AS170" s="20">
        <v>-163.37</v>
      </c>
      <c r="AT170" s="20">
        <v>-6.2799999999999994</v>
      </c>
      <c r="AU170" s="20">
        <v>-43.11</v>
      </c>
      <c r="AV170" s="20">
        <v>-236.03000000000003</v>
      </c>
      <c r="AW170" s="20">
        <v>-8.9200000000000017</v>
      </c>
      <c r="AX170" s="20">
        <v>-38.51</v>
      </c>
      <c r="AY170" s="20">
        <v>-61.5</v>
      </c>
      <c r="AZ170" s="20">
        <v>-67.7</v>
      </c>
      <c r="BA170" s="17">
        <f t="shared" si="19"/>
        <v>-1117.7100000000003</v>
      </c>
      <c r="BB170" s="17">
        <f t="shared" si="20"/>
        <v>-55.910000000000011</v>
      </c>
      <c r="BC170" s="17">
        <f t="shared" si="17"/>
        <v>-142.44</v>
      </c>
      <c r="BD170" s="17">
        <f t="shared" si="18"/>
        <v>-1316.0600000000002</v>
      </c>
    </row>
    <row r="171" spans="1:56" x14ac:dyDescent="0.25">
      <c r="A171" t="str">
        <f t="shared" si="21"/>
        <v>INPR.WEY1</v>
      </c>
      <c r="B171" s="1" t="s">
        <v>235</v>
      </c>
      <c r="C171" s="1" t="s">
        <v>236</v>
      </c>
      <c r="D171" s="1" t="s">
        <v>236</v>
      </c>
      <c r="E171" s="17">
        <v>0</v>
      </c>
      <c r="F171" s="17">
        <v>0</v>
      </c>
      <c r="G171" s="17">
        <v>0</v>
      </c>
      <c r="H171" s="17">
        <v>0</v>
      </c>
      <c r="I171" s="17">
        <v>0</v>
      </c>
      <c r="J171" s="17">
        <v>0</v>
      </c>
      <c r="K171" s="17">
        <v>0</v>
      </c>
      <c r="L171" s="17">
        <v>0</v>
      </c>
      <c r="M171" s="17">
        <v>0</v>
      </c>
      <c r="N171" s="17">
        <v>0</v>
      </c>
      <c r="O171" s="17">
        <v>-1703.4799999999998</v>
      </c>
      <c r="P171" s="17">
        <v>-2137.6600000000003</v>
      </c>
      <c r="Q171" s="20">
        <v>0</v>
      </c>
      <c r="R171" s="20">
        <v>0</v>
      </c>
      <c r="S171" s="20">
        <v>0</v>
      </c>
      <c r="T171" s="20">
        <v>0</v>
      </c>
      <c r="U171" s="20">
        <v>0</v>
      </c>
      <c r="V171" s="20">
        <v>0</v>
      </c>
      <c r="W171" s="20">
        <v>0</v>
      </c>
      <c r="X171" s="20">
        <v>0</v>
      </c>
      <c r="Y171" s="20">
        <v>0</v>
      </c>
      <c r="Z171" s="20">
        <v>0</v>
      </c>
      <c r="AA171" s="20">
        <v>-85.17</v>
      </c>
      <c r="AB171" s="20">
        <v>-106.88</v>
      </c>
      <c r="AC171" s="17">
        <v>0</v>
      </c>
      <c r="AD171" s="17">
        <v>0</v>
      </c>
      <c r="AE171" s="17">
        <v>0</v>
      </c>
      <c r="AF171" s="17">
        <v>0</v>
      </c>
      <c r="AG171" s="17">
        <v>0</v>
      </c>
      <c r="AH171" s="17">
        <v>0</v>
      </c>
      <c r="AI171" s="17">
        <v>0</v>
      </c>
      <c r="AJ171" s="17">
        <v>0</v>
      </c>
      <c r="AK171" s="17">
        <v>0</v>
      </c>
      <c r="AL171" s="17">
        <v>0</v>
      </c>
      <c r="AM171" s="17">
        <v>-198.33</v>
      </c>
      <c r="AN171" s="17">
        <v>-244.93</v>
      </c>
      <c r="AO171" s="20">
        <v>0</v>
      </c>
      <c r="AP171" s="20">
        <v>0</v>
      </c>
      <c r="AQ171" s="20">
        <v>0</v>
      </c>
      <c r="AR171" s="20">
        <v>0</v>
      </c>
      <c r="AS171" s="20">
        <v>0</v>
      </c>
      <c r="AT171" s="20">
        <v>0</v>
      </c>
      <c r="AU171" s="20">
        <v>0</v>
      </c>
      <c r="AV171" s="20">
        <v>0</v>
      </c>
      <c r="AW171" s="20">
        <v>0</v>
      </c>
      <c r="AX171" s="20">
        <v>0</v>
      </c>
      <c r="AY171" s="20">
        <v>-1986.9799999999998</v>
      </c>
      <c r="AZ171" s="20">
        <v>-2489.4700000000003</v>
      </c>
      <c r="BA171" s="17">
        <f t="shared" si="19"/>
        <v>-3841.1400000000003</v>
      </c>
      <c r="BB171" s="17">
        <f t="shared" si="20"/>
        <v>-192.05</v>
      </c>
      <c r="BC171" s="17">
        <f t="shared" si="17"/>
        <v>-443.26</v>
      </c>
      <c r="BD171" s="17">
        <f t="shared" si="18"/>
        <v>-4476.45</v>
      </c>
    </row>
    <row r="172" spans="1:56" x14ac:dyDescent="0.25">
      <c r="A172" t="str">
        <f t="shared" si="21"/>
        <v>WEYR.WEY1</v>
      </c>
      <c r="B172" s="1" t="s">
        <v>237</v>
      </c>
      <c r="C172" s="1" t="s">
        <v>236</v>
      </c>
      <c r="D172" s="1" t="s">
        <v>236</v>
      </c>
      <c r="E172" s="17">
        <v>-1816.8399999999997</v>
      </c>
      <c r="F172" s="17">
        <v>-1960.59</v>
      </c>
      <c r="G172" s="17">
        <v>-1421.9499999999998</v>
      </c>
      <c r="H172" s="17">
        <v>-809.80000000000007</v>
      </c>
      <c r="I172" s="17">
        <v>-1313.42</v>
      </c>
      <c r="J172" s="17">
        <v>-1300.22</v>
      </c>
      <c r="K172" s="17">
        <v>-2076.33</v>
      </c>
      <c r="L172" s="17">
        <v>-1618.6700000000003</v>
      </c>
      <c r="M172" s="17">
        <v>-1712.48</v>
      </c>
      <c r="N172" s="17">
        <v>-2541.2000000000003</v>
      </c>
      <c r="O172" s="17">
        <v>0</v>
      </c>
      <c r="P172" s="17">
        <v>0</v>
      </c>
      <c r="Q172" s="20">
        <v>-90.84</v>
      </c>
      <c r="R172" s="20">
        <v>-98.03</v>
      </c>
      <c r="S172" s="20">
        <v>-71.099999999999994</v>
      </c>
      <c r="T172" s="20">
        <v>-40.49</v>
      </c>
      <c r="U172" s="20">
        <v>-65.67</v>
      </c>
      <c r="V172" s="20">
        <v>-65.010000000000005</v>
      </c>
      <c r="W172" s="20">
        <v>-103.82</v>
      </c>
      <c r="X172" s="20">
        <v>-80.930000000000007</v>
      </c>
      <c r="Y172" s="20">
        <v>-85.62</v>
      </c>
      <c r="Z172" s="20">
        <v>-127.06</v>
      </c>
      <c r="AA172" s="20">
        <v>0</v>
      </c>
      <c r="AB172" s="20">
        <v>0</v>
      </c>
      <c r="AC172" s="17">
        <v>-245.59</v>
      </c>
      <c r="AD172" s="17">
        <v>-261.29000000000002</v>
      </c>
      <c r="AE172" s="17">
        <v>-186.97</v>
      </c>
      <c r="AF172" s="17">
        <v>-104.93</v>
      </c>
      <c r="AG172" s="17">
        <v>-167.77</v>
      </c>
      <c r="AH172" s="17">
        <v>-163.61000000000001</v>
      </c>
      <c r="AI172" s="17">
        <v>-257.44</v>
      </c>
      <c r="AJ172" s="17">
        <v>-197.61</v>
      </c>
      <c r="AK172" s="17">
        <v>-205.8</v>
      </c>
      <c r="AL172" s="17">
        <v>-300.7</v>
      </c>
      <c r="AM172" s="17">
        <v>0</v>
      </c>
      <c r="AN172" s="17">
        <v>0</v>
      </c>
      <c r="AO172" s="20">
        <v>-2153.2699999999995</v>
      </c>
      <c r="AP172" s="20">
        <v>-2319.91</v>
      </c>
      <c r="AQ172" s="20">
        <v>-1680.0199999999998</v>
      </c>
      <c r="AR172" s="20">
        <v>-955.22</v>
      </c>
      <c r="AS172" s="20">
        <v>-1546.8600000000001</v>
      </c>
      <c r="AT172" s="20">
        <v>-1528.8400000000001</v>
      </c>
      <c r="AU172" s="20">
        <v>-2437.59</v>
      </c>
      <c r="AV172" s="20">
        <v>-1897.2100000000005</v>
      </c>
      <c r="AW172" s="20">
        <v>-2003.8999999999999</v>
      </c>
      <c r="AX172" s="20">
        <v>-2968.96</v>
      </c>
      <c r="AY172" s="20">
        <v>0</v>
      </c>
      <c r="AZ172" s="20">
        <v>0</v>
      </c>
      <c r="BA172" s="17">
        <f t="shared" si="19"/>
        <v>-16571.5</v>
      </c>
      <c r="BB172" s="17">
        <f t="shared" si="20"/>
        <v>-828.57000000000016</v>
      </c>
      <c r="BC172" s="17">
        <f t="shared" si="17"/>
        <v>-2091.71</v>
      </c>
      <c r="BD172" s="17">
        <f t="shared" si="18"/>
        <v>-19491.78</v>
      </c>
    </row>
    <row r="174" spans="1:56" x14ac:dyDescent="0.25">
      <c r="A174" t="s">
        <v>758</v>
      </c>
    </row>
    <row r="175" spans="1:56" x14ac:dyDescent="0.25">
      <c r="A175" t="s">
        <v>764</v>
      </c>
    </row>
    <row r="176" spans="1:56" x14ac:dyDescent="0.25">
      <c r="A176" t="s">
        <v>759</v>
      </c>
    </row>
    <row r="177" spans="1:1" x14ac:dyDescent="0.25">
      <c r="A177" t="s">
        <v>760</v>
      </c>
    </row>
    <row r="178" spans="1:1" x14ac:dyDescent="0.25">
      <c r="A178" t="s">
        <v>761</v>
      </c>
    </row>
    <row r="179" spans="1:1" x14ac:dyDescent="0.25">
      <c r="A179" t="s">
        <v>762</v>
      </c>
    </row>
    <row r="180" spans="1:1" x14ac:dyDescent="0.25">
      <c r="A180" t="s">
        <v>763</v>
      </c>
    </row>
  </sheetData>
  <mergeCells count="3">
    <mergeCell ref="O3:P3"/>
    <mergeCell ref="AA3:AB3"/>
    <mergeCell ref="AY3:AZ3"/>
  </mergeCells>
  <pageMargins left="0.51181102362204722" right="0.51181102362204722" top="0.74803149606299213" bottom="0.51181102362204722" header="0.51181102362204722" footer="0.23622047244094491"/>
  <pageSetup paperSize="17" orientation="landscape" r:id="rId1"/>
  <headerFooter>
    <oddHeader>&amp;C&amp;"-,Bold"&amp;12&amp;F[&amp;A]</oddHeader>
    <oddFooter>&amp;L&amp;9Posted: 19 Oct 2020&amp;C&amp;9Page &amp;P of &amp;N&amp;R&amp;9Public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D175"/>
  <sheetViews>
    <sheetView showZeros="0" workbookViewId="0">
      <pane xSplit="4" ySplit="4" topLeftCell="E5" activePane="bottomRight" state="frozen"/>
      <selection activeCell="AZ166" sqref="AZ166"/>
      <selection pane="topRight" activeCell="AZ166" sqref="AZ166"/>
      <selection pane="bottomLeft" activeCell="AZ166" sqref="AZ166"/>
      <selection pane="bottomRight" activeCell="E5" sqref="E5"/>
    </sheetView>
  </sheetViews>
  <sheetFormatPr defaultColWidth="12.7109375" defaultRowHeight="15" x14ac:dyDescent="0.25"/>
  <cols>
    <col min="1" max="1" width="16.85546875" bestFit="1" customWidth="1"/>
    <col min="2" max="3" width="12.7109375" style="1"/>
    <col min="4" max="4" width="15.140625" style="1" bestFit="1" customWidth="1"/>
    <col min="5" max="28" width="12.7109375" style="16" customWidth="1"/>
    <col min="29" max="40" width="12.7109375" style="17" customWidth="1"/>
    <col min="41" max="52" width="12.7109375" style="16"/>
    <col min="53" max="56" width="14.7109375" style="17" customWidth="1"/>
  </cols>
  <sheetData>
    <row r="1" spans="1:56" x14ac:dyDescent="0.25">
      <c r="A1" s="5" t="s">
        <v>257</v>
      </c>
    </row>
    <row r="2" spans="1:56" x14ac:dyDescent="0.25">
      <c r="A2" s="2" t="s">
        <v>774</v>
      </c>
      <c r="B2" s="5"/>
      <c r="E2" s="18" t="s">
        <v>744</v>
      </c>
      <c r="F2" s="18"/>
      <c r="G2" s="18"/>
      <c r="H2" s="18"/>
      <c r="I2" s="18"/>
      <c r="J2" s="18"/>
      <c r="K2" s="18"/>
      <c r="L2" s="18"/>
      <c r="M2" s="18"/>
      <c r="N2" s="18"/>
      <c r="O2" s="18"/>
      <c r="P2" s="11" t="s">
        <v>765</v>
      </c>
      <c r="Q2" s="19" t="s">
        <v>766</v>
      </c>
      <c r="R2" s="19"/>
      <c r="S2" s="19"/>
      <c r="T2" s="19"/>
      <c r="U2" s="19"/>
      <c r="V2" s="19"/>
      <c r="W2" s="19"/>
      <c r="X2" s="19"/>
      <c r="Y2" s="19"/>
      <c r="Z2" s="19"/>
      <c r="AA2" s="19"/>
      <c r="AB2" s="12" t="s">
        <v>767</v>
      </c>
      <c r="AC2" s="18" t="s">
        <v>746</v>
      </c>
      <c r="AD2" s="18"/>
      <c r="AE2" s="18"/>
      <c r="AF2" s="18"/>
      <c r="AG2" s="18"/>
      <c r="AH2" s="18"/>
      <c r="AI2" s="18"/>
      <c r="AJ2" s="18"/>
      <c r="AK2" s="18"/>
      <c r="AL2" s="18"/>
      <c r="AM2" s="18"/>
      <c r="AN2" s="11" t="s">
        <v>772</v>
      </c>
      <c r="AO2" s="19" t="s">
        <v>239</v>
      </c>
      <c r="AP2" s="20"/>
      <c r="AQ2" s="20"/>
      <c r="AR2" s="20"/>
      <c r="AS2" s="20"/>
      <c r="AT2" s="20"/>
      <c r="AU2" s="20"/>
      <c r="AV2" s="20"/>
      <c r="AW2" s="20"/>
      <c r="AX2" s="20"/>
      <c r="AY2" s="20"/>
      <c r="AZ2" s="12" t="s">
        <v>773</v>
      </c>
      <c r="BA2" s="21" t="s">
        <v>755</v>
      </c>
      <c r="BB2" s="21" t="s">
        <v>755</v>
      </c>
      <c r="BC2" s="21" t="s">
        <v>755</v>
      </c>
      <c r="BD2" s="21" t="s">
        <v>755</v>
      </c>
    </row>
    <row r="3" spans="1:56" x14ac:dyDescent="0.25">
      <c r="E3" s="22" t="s">
        <v>745</v>
      </c>
      <c r="F3" s="23"/>
      <c r="G3" s="23"/>
      <c r="H3" s="23"/>
      <c r="I3" s="23"/>
      <c r="J3" s="23"/>
      <c r="K3" s="23"/>
      <c r="L3" s="23"/>
      <c r="M3" s="23"/>
      <c r="N3" s="23"/>
      <c r="O3" s="40">
        <f>SUM(E5:P167)</f>
        <v>10591.449999986755</v>
      </c>
      <c r="P3" s="41"/>
      <c r="Q3" s="24" t="s">
        <v>768</v>
      </c>
      <c r="R3" s="25"/>
      <c r="S3" s="25"/>
      <c r="T3" s="25"/>
      <c r="U3" s="25"/>
      <c r="V3" s="25"/>
      <c r="W3" s="25"/>
      <c r="X3" s="25"/>
      <c r="Y3" s="25"/>
      <c r="Z3" s="25"/>
      <c r="AA3" s="42">
        <f>SUM(Q5:AB167)</f>
        <v>529.71999999974992</v>
      </c>
      <c r="AB3" s="43"/>
      <c r="AC3" s="15">
        <v>0.15891455198742416</v>
      </c>
      <c r="AD3" s="15">
        <v>0.15679126431619128</v>
      </c>
      <c r="AE3" s="15">
        <v>0.1548734560970132</v>
      </c>
      <c r="AF3" s="15">
        <v>0.15275016842578032</v>
      </c>
      <c r="AG3" s="15">
        <v>0.15069537390523238</v>
      </c>
      <c r="AH3" s="15">
        <v>0.14857208623399951</v>
      </c>
      <c r="AI3" s="15">
        <v>0.14651729171345157</v>
      </c>
      <c r="AJ3" s="15">
        <v>0.14460633280934196</v>
      </c>
      <c r="AK3" s="15">
        <v>0.14269537390523238</v>
      </c>
      <c r="AL3" s="15">
        <v>0.14084605883673923</v>
      </c>
      <c r="AM3" s="15">
        <v>0.13893509993262962</v>
      </c>
      <c r="AN3" s="15">
        <v>0.13708578486413647</v>
      </c>
      <c r="AO3" s="24" t="s">
        <v>240</v>
      </c>
      <c r="AP3" s="25"/>
      <c r="AQ3" s="25"/>
      <c r="AR3" s="25"/>
      <c r="AS3" s="25"/>
      <c r="AT3" s="25"/>
      <c r="AU3" s="25"/>
      <c r="AV3" s="25"/>
      <c r="AW3" s="25"/>
      <c r="AX3" s="25"/>
      <c r="AY3" s="42">
        <f>SUM(AO5:AZ167)</f>
        <v>3656.1199999971946</v>
      </c>
      <c r="AZ3" s="43"/>
      <c r="BA3" s="26" t="s">
        <v>752</v>
      </c>
      <c r="BB3" s="26" t="s">
        <v>770</v>
      </c>
      <c r="BC3" s="26" t="s">
        <v>750</v>
      </c>
      <c r="BD3" s="26" t="s">
        <v>748</v>
      </c>
    </row>
    <row r="4" spans="1:56" x14ac:dyDescent="0.25">
      <c r="A4" s="3" t="s">
        <v>238</v>
      </c>
      <c r="B4" s="4" t="s">
        <v>0</v>
      </c>
      <c r="C4" s="4" t="s">
        <v>1</v>
      </c>
      <c r="D4" s="4" t="s">
        <v>2</v>
      </c>
      <c r="E4" s="13">
        <v>42005</v>
      </c>
      <c r="F4" s="13">
        <v>42036</v>
      </c>
      <c r="G4" s="13">
        <v>42064</v>
      </c>
      <c r="H4" s="13">
        <v>42095</v>
      </c>
      <c r="I4" s="13">
        <v>42125</v>
      </c>
      <c r="J4" s="13">
        <v>42156</v>
      </c>
      <c r="K4" s="13">
        <v>42186</v>
      </c>
      <c r="L4" s="13">
        <v>42217</v>
      </c>
      <c r="M4" s="13">
        <v>42248</v>
      </c>
      <c r="N4" s="13">
        <v>42278</v>
      </c>
      <c r="O4" s="13">
        <v>42309</v>
      </c>
      <c r="P4" s="13">
        <v>42339</v>
      </c>
      <c r="Q4" s="14">
        <v>42005</v>
      </c>
      <c r="R4" s="14">
        <v>42036</v>
      </c>
      <c r="S4" s="14">
        <v>42064</v>
      </c>
      <c r="T4" s="14">
        <v>42095</v>
      </c>
      <c r="U4" s="14">
        <v>42125</v>
      </c>
      <c r="V4" s="14">
        <v>42156</v>
      </c>
      <c r="W4" s="14">
        <v>42186</v>
      </c>
      <c r="X4" s="14">
        <v>42217</v>
      </c>
      <c r="Y4" s="14">
        <v>42248</v>
      </c>
      <c r="Z4" s="14">
        <v>42278</v>
      </c>
      <c r="AA4" s="14">
        <v>42309</v>
      </c>
      <c r="AB4" s="14">
        <v>42339</v>
      </c>
      <c r="AC4" s="13">
        <v>42005</v>
      </c>
      <c r="AD4" s="13">
        <v>42036</v>
      </c>
      <c r="AE4" s="13">
        <v>42064</v>
      </c>
      <c r="AF4" s="13">
        <v>42095</v>
      </c>
      <c r="AG4" s="13">
        <v>42125</v>
      </c>
      <c r="AH4" s="13">
        <v>42156</v>
      </c>
      <c r="AI4" s="13">
        <v>42186</v>
      </c>
      <c r="AJ4" s="13">
        <v>42217</v>
      </c>
      <c r="AK4" s="13">
        <v>42248</v>
      </c>
      <c r="AL4" s="13">
        <v>42278</v>
      </c>
      <c r="AM4" s="13">
        <v>42309</v>
      </c>
      <c r="AN4" s="13">
        <v>42339</v>
      </c>
      <c r="AO4" s="14">
        <v>42005</v>
      </c>
      <c r="AP4" s="14">
        <v>42036</v>
      </c>
      <c r="AQ4" s="14">
        <v>42064</v>
      </c>
      <c r="AR4" s="14">
        <v>42095</v>
      </c>
      <c r="AS4" s="14">
        <v>42125</v>
      </c>
      <c r="AT4" s="14">
        <v>42156</v>
      </c>
      <c r="AU4" s="14">
        <v>42186</v>
      </c>
      <c r="AV4" s="14">
        <v>42217</v>
      </c>
      <c r="AW4" s="14">
        <v>42248</v>
      </c>
      <c r="AX4" s="14">
        <v>42278</v>
      </c>
      <c r="AY4" s="14">
        <v>42309</v>
      </c>
      <c r="AZ4" s="14">
        <v>42339</v>
      </c>
      <c r="BA4" s="27" t="s">
        <v>749</v>
      </c>
      <c r="BB4" s="27" t="s">
        <v>751</v>
      </c>
      <c r="BC4" s="27" t="s">
        <v>751</v>
      </c>
      <c r="BD4" s="27" t="s">
        <v>749</v>
      </c>
    </row>
    <row r="5" spans="1:56" x14ac:dyDescent="0.25">
      <c r="A5" t="str">
        <f t="shared" ref="A5:A41" si="0">B5&amp;"."&amp;IF(D5="CES1/CES2",C5,IF(C5="CRE1/CRE2",C5,D5))</f>
        <v>UNCA.0000001511</v>
      </c>
      <c r="B5" s="1" t="s">
        <v>3</v>
      </c>
      <c r="C5" s="1" t="s">
        <v>4</v>
      </c>
      <c r="D5" s="1" t="s">
        <v>4</v>
      </c>
      <c r="E5" s="17">
        <v>1.32</v>
      </c>
      <c r="F5" s="17">
        <v>0.57999999999999996</v>
      </c>
      <c r="G5" s="17">
        <v>0.69000000000000017</v>
      </c>
      <c r="H5" s="17">
        <v>12.86</v>
      </c>
      <c r="I5" s="17">
        <v>1.9900000000000002</v>
      </c>
      <c r="J5" s="17">
        <v>0</v>
      </c>
      <c r="K5" s="17">
        <v>0</v>
      </c>
      <c r="L5" s="17">
        <v>0</v>
      </c>
      <c r="M5" s="17">
        <v>1.32</v>
      </c>
      <c r="N5" s="17">
        <v>20.2</v>
      </c>
      <c r="O5" s="17">
        <v>4.4999999999999991</v>
      </c>
      <c r="P5" s="17">
        <v>4.96</v>
      </c>
      <c r="Q5" s="20">
        <v>7.0000000000000007E-2</v>
      </c>
      <c r="R5" s="20">
        <v>0.03</v>
      </c>
      <c r="S5" s="20">
        <v>0.03</v>
      </c>
      <c r="T5" s="20">
        <v>0.64</v>
      </c>
      <c r="U5" s="20">
        <v>0.1</v>
      </c>
      <c r="V5" s="20">
        <v>0</v>
      </c>
      <c r="W5" s="20">
        <v>0</v>
      </c>
      <c r="X5" s="20">
        <v>0</v>
      </c>
      <c r="Y5" s="20">
        <v>7.0000000000000007E-2</v>
      </c>
      <c r="Z5" s="20">
        <v>1.01</v>
      </c>
      <c r="AA5" s="20">
        <v>0.23</v>
      </c>
      <c r="AB5" s="20">
        <v>0.25</v>
      </c>
      <c r="AC5" s="17">
        <v>0.21</v>
      </c>
      <c r="AD5" s="17">
        <v>0.09</v>
      </c>
      <c r="AE5" s="17">
        <v>0.11</v>
      </c>
      <c r="AF5" s="17">
        <v>1.96</v>
      </c>
      <c r="AG5" s="17">
        <v>0.3</v>
      </c>
      <c r="AH5" s="17">
        <v>0</v>
      </c>
      <c r="AI5" s="17">
        <v>0</v>
      </c>
      <c r="AJ5" s="17">
        <v>0</v>
      </c>
      <c r="AK5" s="17">
        <v>0.19</v>
      </c>
      <c r="AL5" s="17">
        <v>2.85</v>
      </c>
      <c r="AM5" s="17">
        <v>0.63</v>
      </c>
      <c r="AN5" s="17">
        <v>0.68</v>
      </c>
      <c r="AO5" s="20">
        <v>1.6</v>
      </c>
      <c r="AP5" s="20">
        <v>0.7</v>
      </c>
      <c r="AQ5" s="20">
        <v>0.83000000000000018</v>
      </c>
      <c r="AR5" s="20">
        <v>15.46</v>
      </c>
      <c r="AS5" s="20">
        <v>2.39</v>
      </c>
      <c r="AT5" s="20">
        <v>0</v>
      </c>
      <c r="AU5" s="20">
        <v>0</v>
      </c>
      <c r="AV5" s="20">
        <v>0</v>
      </c>
      <c r="AW5" s="20">
        <v>1.58</v>
      </c>
      <c r="AX5" s="20">
        <v>24.060000000000002</v>
      </c>
      <c r="AY5" s="20">
        <v>5.3599999999999994</v>
      </c>
      <c r="AZ5" s="20">
        <v>5.89</v>
      </c>
      <c r="BA5" s="17">
        <f t="shared" ref="BA5:BA36" si="1">SUM(E5:P5)</f>
        <v>48.419999999999995</v>
      </c>
      <c r="BB5" s="17">
        <f t="shared" ref="BB5:BB36" si="2">SUM(Q5:AB5)</f>
        <v>2.4300000000000002</v>
      </c>
      <c r="BC5" s="17">
        <f>SUM(AC5:AN5)</f>
        <v>7.02</v>
      </c>
      <c r="BD5" s="17">
        <f>SUM(AO5:AZ5)</f>
        <v>57.870000000000005</v>
      </c>
    </row>
    <row r="6" spans="1:56" x14ac:dyDescent="0.25">
      <c r="A6" t="str">
        <f t="shared" si="0"/>
        <v>UNCA.0000006711</v>
      </c>
      <c r="B6" s="1" t="s">
        <v>3</v>
      </c>
      <c r="C6" s="1" t="s">
        <v>5</v>
      </c>
      <c r="D6" s="1" t="s">
        <v>5</v>
      </c>
      <c r="E6" s="17">
        <v>-1</v>
      </c>
      <c r="F6" s="17">
        <v>0</v>
      </c>
      <c r="G6" s="17">
        <v>0</v>
      </c>
      <c r="H6" s="17">
        <v>-7.78</v>
      </c>
      <c r="I6" s="17">
        <v>-516.20999999999992</v>
      </c>
      <c r="J6" s="17">
        <v>-463.45</v>
      </c>
      <c r="K6" s="17">
        <v>-265.8</v>
      </c>
      <c r="L6" s="17">
        <v>-173.44</v>
      </c>
      <c r="M6" s="17">
        <v>-386.02</v>
      </c>
      <c r="N6" s="17">
        <v>-7.32</v>
      </c>
      <c r="O6" s="17">
        <v>0</v>
      </c>
      <c r="P6" s="17">
        <v>0</v>
      </c>
      <c r="Q6" s="20">
        <v>-0.05</v>
      </c>
      <c r="R6" s="20">
        <v>0</v>
      </c>
      <c r="S6" s="20">
        <v>0</v>
      </c>
      <c r="T6" s="20">
        <v>-0.39</v>
      </c>
      <c r="U6" s="20">
        <v>-25.81</v>
      </c>
      <c r="V6" s="20">
        <v>-23.17</v>
      </c>
      <c r="W6" s="20">
        <v>-13.29</v>
      </c>
      <c r="X6" s="20">
        <v>-8.67</v>
      </c>
      <c r="Y6" s="20">
        <v>-19.3</v>
      </c>
      <c r="Z6" s="20">
        <v>-0.37</v>
      </c>
      <c r="AA6" s="20">
        <v>0</v>
      </c>
      <c r="AB6" s="20">
        <v>0</v>
      </c>
      <c r="AC6" s="17">
        <v>-0.16</v>
      </c>
      <c r="AD6" s="17">
        <v>0</v>
      </c>
      <c r="AE6" s="17">
        <v>0</v>
      </c>
      <c r="AF6" s="17">
        <v>-1.19</v>
      </c>
      <c r="AG6" s="17">
        <v>-77.790000000000006</v>
      </c>
      <c r="AH6" s="17">
        <v>-68.86</v>
      </c>
      <c r="AI6" s="17">
        <v>-38.94</v>
      </c>
      <c r="AJ6" s="17">
        <v>-25.08</v>
      </c>
      <c r="AK6" s="17">
        <v>-55.08</v>
      </c>
      <c r="AL6" s="17">
        <v>-1.03</v>
      </c>
      <c r="AM6" s="17">
        <v>0</v>
      </c>
      <c r="AN6" s="17">
        <v>0</v>
      </c>
      <c r="AO6" s="20">
        <v>-1.21</v>
      </c>
      <c r="AP6" s="20">
        <v>0</v>
      </c>
      <c r="AQ6" s="20">
        <v>0</v>
      </c>
      <c r="AR6" s="20">
        <v>-9.36</v>
      </c>
      <c r="AS6" s="20">
        <v>-619.80999999999983</v>
      </c>
      <c r="AT6" s="20">
        <v>-555.48</v>
      </c>
      <c r="AU6" s="20">
        <v>-318.03000000000003</v>
      </c>
      <c r="AV6" s="20">
        <v>-207.19</v>
      </c>
      <c r="AW6" s="20">
        <v>-460.4</v>
      </c>
      <c r="AX6" s="20">
        <v>-8.7200000000000006</v>
      </c>
      <c r="AY6" s="20">
        <v>0</v>
      </c>
      <c r="AZ6" s="20">
        <v>0</v>
      </c>
      <c r="BA6" s="17">
        <f t="shared" si="1"/>
        <v>-1821.0199999999998</v>
      </c>
      <c r="BB6" s="17">
        <f t="shared" si="2"/>
        <v>-91.05</v>
      </c>
      <c r="BC6" s="17">
        <f t="shared" ref="BC6:BC69" si="3">SUM(AC6:AN6)</f>
        <v>-268.12999999999994</v>
      </c>
      <c r="BD6" s="17">
        <f t="shared" ref="BD6:BD69" si="4">SUM(AO6:AZ6)</f>
        <v>-2180.1999999999998</v>
      </c>
    </row>
    <row r="7" spans="1:56" x14ac:dyDescent="0.25">
      <c r="A7" t="str">
        <f t="shared" si="0"/>
        <v>UNCA.0000022911</v>
      </c>
      <c r="B7" s="1" t="s">
        <v>3</v>
      </c>
      <c r="C7" s="1" t="s">
        <v>6</v>
      </c>
      <c r="D7" s="1" t="s">
        <v>6</v>
      </c>
      <c r="E7" s="17">
        <v>14.79</v>
      </c>
      <c r="F7" s="17">
        <v>5.75</v>
      </c>
      <c r="G7" s="17">
        <v>3.3899999999999997</v>
      </c>
      <c r="H7" s="17">
        <v>72.680000000000007</v>
      </c>
      <c r="I7" s="17">
        <v>104.82</v>
      </c>
      <c r="J7" s="17">
        <v>130.31</v>
      </c>
      <c r="K7" s="17">
        <v>34.78</v>
      </c>
      <c r="L7" s="17">
        <v>56.440000000000005</v>
      </c>
      <c r="M7" s="17">
        <v>220.48000000000002</v>
      </c>
      <c r="N7" s="17">
        <v>6.58</v>
      </c>
      <c r="O7" s="17">
        <v>3.3699999999999997</v>
      </c>
      <c r="P7" s="17">
        <v>2.4099999999999997</v>
      </c>
      <c r="Q7" s="20">
        <v>0.74</v>
      </c>
      <c r="R7" s="20">
        <v>0.28999999999999998</v>
      </c>
      <c r="S7" s="20">
        <v>0.17</v>
      </c>
      <c r="T7" s="20">
        <v>3.63</v>
      </c>
      <c r="U7" s="20">
        <v>5.24</v>
      </c>
      <c r="V7" s="20">
        <v>6.52</v>
      </c>
      <c r="W7" s="20">
        <v>1.74</v>
      </c>
      <c r="X7" s="20">
        <v>2.82</v>
      </c>
      <c r="Y7" s="20">
        <v>11.02</v>
      </c>
      <c r="Z7" s="20">
        <v>0.33</v>
      </c>
      <c r="AA7" s="20">
        <v>0.17</v>
      </c>
      <c r="AB7" s="20">
        <v>0.12</v>
      </c>
      <c r="AC7" s="17">
        <v>2.35</v>
      </c>
      <c r="AD7" s="17">
        <v>0.9</v>
      </c>
      <c r="AE7" s="17">
        <v>0.53</v>
      </c>
      <c r="AF7" s="17">
        <v>11.1</v>
      </c>
      <c r="AG7" s="17">
        <v>15.8</v>
      </c>
      <c r="AH7" s="17">
        <v>19.36</v>
      </c>
      <c r="AI7" s="17">
        <v>5.0999999999999996</v>
      </c>
      <c r="AJ7" s="17">
        <v>8.16</v>
      </c>
      <c r="AK7" s="17">
        <v>31.46</v>
      </c>
      <c r="AL7" s="17">
        <v>0.93</v>
      </c>
      <c r="AM7" s="17">
        <v>0.47</v>
      </c>
      <c r="AN7" s="17">
        <v>0.33</v>
      </c>
      <c r="AO7" s="20">
        <v>17.88</v>
      </c>
      <c r="AP7" s="20">
        <v>6.94</v>
      </c>
      <c r="AQ7" s="20">
        <v>4.09</v>
      </c>
      <c r="AR7" s="20">
        <v>87.41</v>
      </c>
      <c r="AS7" s="20">
        <v>125.85999999999999</v>
      </c>
      <c r="AT7" s="20">
        <v>156.19</v>
      </c>
      <c r="AU7" s="20">
        <v>41.620000000000005</v>
      </c>
      <c r="AV7" s="20">
        <v>67.42</v>
      </c>
      <c r="AW7" s="20">
        <v>262.96000000000004</v>
      </c>
      <c r="AX7" s="20">
        <v>7.84</v>
      </c>
      <c r="AY7" s="20">
        <v>4.01</v>
      </c>
      <c r="AZ7" s="20">
        <v>2.86</v>
      </c>
      <c r="BA7" s="17">
        <f t="shared" si="1"/>
        <v>655.80000000000007</v>
      </c>
      <c r="BB7" s="17">
        <f t="shared" si="2"/>
        <v>32.79</v>
      </c>
      <c r="BC7" s="17">
        <f t="shared" si="3"/>
        <v>96.49</v>
      </c>
      <c r="BD7" s="17">
        <f t="shared" si="4"/>
        <v>785.08000000000015</v>
      </c>
    </row>
    <row r="8" spans="1:56" x14ac:dyDescent="0.25">
      <c r="A8" t="str">
        <f t="shared" si="0"/>
        <v>UNCA.0000025611</v>
      </c>
      <c r="B8" s="1" t="s">
        <v>3</v>
      </c>
      <c r="C8" s="1" t="s">
        <v>7</v>
      </c>
      <c r="D8" s="1" t="s">
        <v>7</v>
      </c>
      <c r="E8" s="17">
        <v>-1671.58</v>
      </c>
      <c r="F8" s="17">
        <v>-2541.3000000000002</v>
      </c>
      <c r="G8" s="17">
        <v>-1175.2000000000003</v>
      </c>
      <c r="H8" s="17">
        <v>-2355.12</v>
      </c>
      <c r="I8" s="17">
        <v>-514.13</v>
      </c>
      <c r="J8" s="17">
        <v>-9527.98</v>
      </c>
      <c r="K8" s="17">
        <v>-2260.09</v>
      </c>
      <c r="L8" s="17">
        <v>-2817.2400000000002</v>
      </c>
      <c r="M8" s="17">
        <v>-60.91</v>
      </c>
      <c r="N8" s="17">
        <v>-343.01000000000005</v>
      </c>
      <c r="O8" s="17">
        <v>-806.73</v>
      </c>
      <c r="P8" s="17">
        <v>-203.62999999999997</v>
      </c>
      <c r="Q8" s="20">
        <v>-83.58</v>
      </c>
      <c r="R8" s="20">
        <v>-127.07</v>
      </c>
      <c r="S8" s="20">
        <v>-58.76</v>
      </c>
      <c r="T8" s="20">
        <v>-117.76</v>
      </c>
      <c r="U8" s="20">
        <v>-25.71</v>
      </c>
      <c r="V8" s="20">
        <v>-476.4</v>
      </c>
      <c r="W8" s="20">
        <v>-113</v>
      </c>
      <c r="X8" s="20">
        <v>-140.86000000000001</v>
      </c>
      <c r="Y8" s="20">
        <v>-3.05</v>
      </c>
      <c r="Z8" s="20">
        <v>-17.149999999999999</v>
      </c>
      <c r="AA8" s="20">
        <v>-40.340000000000003</v>
      </c>
      <c r="AB8" s="20">
        <v>-10.18</v>
      </c>
      <c r="AC8" s="17">
        <v>-265.64</v>
      </c>
      <c r="AD8" s="17">
        <v>-398.45</v>
      </c>
      <c r="AE8" s="17">
        <v>-182.01</v>
      </c>
      <c r="AF8" s="17">
        <v>-359.74</v>
      </c>
      <c r="AG8" s="17">
        <v>-77.48</v>
      </c>
      <c r="AH8" s="17">
        <v>-1415.59</v>
      </c>
      <c r="AI8" s="17">
        <v>-331.14</v>
      </c>
      <c r="AJ8" s="17">
        <v>-407.39</v>
      </c>
      <c r="AK8" s="17">
        <v>-8.69</v>
      </c>
      <c r="AL8" s="17">
        <v>-48.31</v>
      </c>
      <c r="AM8" s="17">
        <v>-112.08</v>
      </c>
      <c r="AN8" s="17">
        <v>-27.91</v>
      </c>
      <c r="AO8" s="20">
        <v>-2020.7999999999997</v>
      </c>
      <c r="AP8" s="20">
        <v>-3066.82</v>
      </c>
      <c r="AQ8" s="20">
        <v>-1415.9700000000003</v>
      </c>
      <c r="AR8" s="20">
        <v>-2832.62</v>
      </c>
      <c r="AS8" s="20">
        <v>-617.32000000000005</v>
      </c>
      <c r="AT8" s="20">
        <v>-11419.97</v>
      </c>
      <c r="AU8" s="20">
        <v>-2704.23</v>
      </c>
      <c r="AV8" s="20">
        <v>-3365.4900000000002</v>
      </c>
      <c r="AW8" s="20">
        <v>-72.649999999999991</v>
      </c>
      <c r="AX8" s="20">
        <v>-408.47</v>
      </c>
      <c r="AY8" s="20">
        <v>-959.15000000000009</v>
      </c>
      <c r="AZ8" s="20">
        <v>-241.71999999999997</v>
      </c>
      <c r="BA8" s="17">
        <f t="shared" si="1"/>
        <v>-24276.92</v>
      </c>
      <c r="BB8" s="17">
        <f t="shared" si="2"/>
        <v>-1213.8599999999999</v>
      </c>
      <c r="BC8" s="17">
        <f t="shared" si="3"/>
        <v>-3634.4299999999994</v>
      </c>
      <c r="BD8" s="17">
        <f t="shared" si="4"/>
        <v>-29125.210000000006</v>
      </c>
    </row>
    <row r="9" spans="1:56" x14ac:dyDescent="0.25">
      <c r="A9" t="str">
        <f t="shared" si="0"/>
        <v>UNCA.0000027711</v>
      </c>
      <c r="B9" s="1" t="s">
        <v>3</v>
      </c>
      <c r="C9" s="1" t="s">
        <v>8</v>
      </c>
      <c r="D9" s="1" t="s">
        <v>8</v>
      </c>
      <c r="E9" s="17">
        <v>0</v>
      </c>
      <c r="F9" s="17">
        <v>0</v>
      </c>
      <c r="G9" s="17">
        <v>0</v>
      </c>
      <c r="H9" s="17">
        <v>0</v>
      </c>
      <c r="I9" s="17">
        <v>0</v>
      </c>
      <c r="J9" s="17">
        <v>0</v>
      </c>
      <c r="K9" s="17">
        <v>0</v>
      </c>
      <c r="L9" s="17">
        <v>0</v>
      </c>
      <c r="M9" s="17">
        <v>0</v>
      </c>
      <c r="N9" s="17">
        <v>0</v>
      </c>
      <c r="O9" s="17">
        <v>0</v>
      </c>
      <c r="P9" s="17">
        <v>-167.35</v>
      </c>
      <c r="Q9" s="20">
        <v>0</v>
      </c>
      <c r="R9" s="20">
        <v>0</v>
      </c>
      <c r="S9" s="20">
        <v>0</v>
      </c>
      <c r="T9" s="20">
        <v>0</v>
      </c>
      <c r="U9" s="20">
        <v>0</v>
      </c>
      <c r="V9" s="20">
        <v>0</v>
      </c>
      <c r="W9" s="20">
        <v>0</v>
      </c>
      <c r="X9" s="20">
        <v>0</v>
      </c>
      <c r="Y9" s="20">
        <v>0</v>
      </c>
      <c r="Z9" s="20">
        <v>0</v>
      </c>
      <c r="AA9" s="20">
        <v>0</v>
      </c>
      <c r="AB9" s="20">
        <v>-8.3699999999999992</v>
      </c>
      <c r="AC9" s="17">
        <v>0</v>
      </c>
      <c r="AD9" s="17">
        <v>0</v>
      </c>
      <c r="AE9" s="17">
        <v>0</v>
      </c>
      <c r="AF9" s="17">
        <v>0</v>
      </c>
      <c r="AG9" s="17">
        <v>0</v>
      </c>
      <c r="AH9" s="17">
        <v>0</v>
      </c>
      <c r="AI9" s="17">
        <v>0</v>
      </c>
      <c r="AJ9" s="17">
        <v>0</v>
      </c>
      <c r="AK9" s="17">
        <v>0</v>
      </c>
      <c r="AL9" s="17">
        <v>0</v>
      </c>
      <c r="AM9" s="17">
        <v>0</v>
      </c>
      <c r="AN9" s="17">
        <v>-22.94</v>
      </c>
      <c r="AO9" s="20">
        <v>0</v>
      </c>
      <c r="AP9" s="20">
        <v>0</v>
      </c>
      <c r="AQ9" s="20">
        <v>0</v>
      </c>
      <c r="AR9" s="20">
        <v>0</v>
      </c>
      <c r="AS9" s="20">
        <v>0</v>
      </c>
      <c r="AT9" s="20">
        <v>0</v>
      </c>
      <c r="AU9" s="20">
        <v>0</v>
      </c>
      <c r="AV9" s="20">
        <v>0</v>
      </c>
      <c r="AW9" s="20">
        <v>0</v>
      </c>
      <c r="AX9" s="20">
        <v>0</v>
      </c>
      <c r="AY9" s="20">
        <v>0</v>
      </c>
      <c r="AZ9" s="20">
        <v>-198.66</v>
      </c>
      <c r="BA9" s="17">
        <f t="shared" si="1"/>
        <v>-167.35</v>
      </c>
      <c r="BB9" s="17">
        <f t="shared" si="2"/>
        <v>-8.3699999999999992</v>
      </c>
      <c r="BC9" s="17">
        <f t="shared" si="3"/>
        <v>-22.94</v>
      </c>
      <c r="BD9" s="17">
        <f t="shared" si="4"/>
        <v>-198.66</v>
      </c>
    </row>
    <row r="10" spans="1:56" x14ac:dyDescent="0.25">
      <c r="A10" t="str">
        <f t="shared" si="0"/>
        <v>UNCA.0000034911</v>
      </c>
      <c r="B10" s="1" t="s">
        <v>3</v>
      </c>
      <c r="C10" s="1" t="s">
        <v>9</v>
      </c>
      <c r="D10" s="1" t="s">
        <v>9</v>
      </c>
      <c r="E10" s="17">
        <v>-0.01</v>
      </c>
      <c r="F10" s="17">
        <v>0</v>
      </c>
      <c r="G10" s="17">
        <v>0</v>
      </c>
      <c r="H10" s="17">
        <v>-0.18</v>
      </c>
      <c r="I10" s="17">
        <v>-16.600000000000001</v>
      </c>
      <c r="J10" s="17">
        <v>-5.25</v>
      </c>
      <c r="K10" s="17">
        <v>-1.1600000000000001</v>
      </c>
      <c r="L10" s="17">
        <v>-3.11</v>
      </c>
      <c r="M10" s="17">
        <v>-0.21000000000000002</v>
      </c>
      <c r="N10" s="17">
        <v>-165.21999999999997</v>
      </c>
      <c r="O10" s="17">
        <v>0</v>
      </c>
      <c r="P10" s="17">
        <v>-2.06</v>
      </c>
      <c r="Q10" s="20">
        <v>0</v>
      </c>
      <c r="R10" s="20">
        <v>0</v>
      </c>
      <c r="S10" s="20">
        <v>0</v>
      </c>
      <c r="T10" s="20">
        <v>-0.01</v>
      </c>
      <c r="U10" s="20">
        <v>-0.83</v>
      </c>
      <c r="V10" s="20">
        <v>-0.26</v>
      </c>
      <c r="W10" s="20">
        <v>-0.06</v>
      </c>
      <c r="X10" s="20">
        <v>-0.16</v>
      </c>
      <c r="Y10" s="20">
        <v>-0.01</v>
      </c>
      <c r="Z10" s="20">
        <v>-8.26</v>
      </c>
      <c r="AA10" s="20">
        <v>0</v>
      </c>
      <c r="AB10" s="20">
        <v>-0.1</v>
      </c>
      <c r="AC10" s="17">
        <v>0</v>
      </c>
      <c r="AD10" s="17">
        <v>0</v>
      </c>
      <c r="AE10" s="17">
        <v>0</v>
      </c>
      <c r="AF10" s="17">
        <v>-0.03</v>
      </c>
      <c r="AG10" s="17">
        <v>-2.5</v>
      </c>
      <c r="AH10" s="17">
        <v>-0.78</v>
      </c>
      <c r="AI10" s="17">
        <v>-0.17</v>
      </c>
      <c r="AJ10" s="17">
        <v>-0.45</v>
      </c>
      <c r="AK10" s="17">
        <v>-0.03</v>
      </c>
      <c r="AL10" s="17">
        <v>-23.27</v>
      </c>
      <c r="AM10" s="17">
        <v>0</v>
      </c>
      <c r="AN10" s="17">
        <v>-0.28000000000000003</v>
      </c>
      <c r="AO10" s="20">
        <v>-0.01</v>
      </c>
      <c r="AP10" s="20">
        <v>0</v>
      </c>
      <c r="AQ10" s="20">
        <v>0</v>
      </c>
      <c r="AR10" s="20">
        <v>-0.22</v>
      </c>
      <c r="AS10" s="20">
        <v>-19.93</v>
      </c>
      <c r="AT10" s="20">
        <v>-6.29</v>
      </c>
      <c r="AU10" s="20">
        <v>-1.3900000000000001</v>
      </c>
      <c r="AV10" s="20">
        <v>-3.72</v>
      </c>
      <c r="AW10" s="20">
        <v>-0.25</v>
      </c>
      <c r="AX10" s="20">
        <v>-196.74999999999997</v>
      </c>
      <c r="AY10" s="20">
        <v>0</v>
      </c>
      <c r="AZ10" s="20">
        <v>-2.4400000000000004</v>
      </c>
      <c r="BA10" s="17">
        <f t="shared" si="1"/>
        <v>-193.79999999999998</v>
      </c>
      <c r="BB10" s="17">
        <f t="shared" si="2"/>
        <v>-9.69</v>
      </c>
      <c r="BC10" s="17">
        <f t="shared" si="3"/>
        <v>-27.51</v>
      </c>
      <c r="BD10" s="17">
        <f t="shared" si="4"/>
        <v>-230.99999999999997</v>
      </c>
    </row>
    <row r="11" spans="1:56" x14ac:dyDescent="0.25">
      <c r="A11" t="str">
        <f t="shared" si="0"/>
        <v>UNCA.0000038511</v>
      </c>
      <c r="B11" s="1" t="s">
        <v>3</v>
      </c>
      <c r="C11" s="1" t="s">
        <v>10</v>
      </c>
      <c r="D11" s="1" t="s">
        <v>10</v>
      </c>
      <c r="E11" s="17">
        <v>0</v>
      </c>
      <c r="F11" s="17">
        <v>-0.01</v>
      </c>
      <c r="G11" s="17">
        <v>0</v>
      </c>
      <c r="H11" s="17">
        <v>0</v>
      </c>
      <c r="I11" s="17">
        <v>0</v>
      </c>
      <c r="J11" s="17">
        <v>0</v>
      </c>
      <c r="K11" s="17">
        <v>0</v>
      </c>
      <c r="L11" s="17">
        <v>0</v>
      </c>
      <c r="M11" s="17">
        <v>0</v>
      </c>
      <c r="N11" s="17">
        <v>0</v>
      </c>
      <c r="O11" s="17">
        <v>0</v>
      </c>
      <c r="P11" s="17">
        <v>0</v>
      </c>
      <c r="Q11" s="20">
        <v>0</v>
      </c>
      <c r="R11" s="20">
        <v>0</v>
      </c>
      <c r="S11" s="20">
        <v>0</v>
      </c>
      <c r="T11" s="20">
        <v>0</v>
      </c>
      <c r="U11" s="20">
        <v>0</v>
      </c>
      <c r="V11" s="20">
        <v>0</v>
      </c>
      <c r="W11" s="20">
        <v>0</v>
      </c>
      <c r="X11" s="20">
        <v>0</v>
      </c>
      <c r="Y11" s="20">
        <v>0</v>
      </c>
      <c r="Z11" s="20">
        <v>0</v>
      </c>
      <c r="AA11" s="20">
        <v>0</v>
      </c>
      <c r="AB11" s="20">
        <v>0</v>
      </c>
      <c r="AC11" s="17">
        <v>0</v>
      </c>
      <c r="AD11" s="17">
        <v>0</v>
      </c>
      <c r="AE11" s="17">
        <v>0</v>
      </c>
      <c r="AF11" s="17">
        <v>0</v>
      </c>
      <c r="AG11" s="17">
        <v>0</v>
      </c>
      <c r="AH11" s="17">
        <v>0</v>
      </c>
      <c r="AI11" s="17">
        <v>0</v>
      </c>
      <c r="AJ11" s="17">
        <v>0</v>
      </c>
      <c r="AK11" s="17">
        <v>0</v>
      </c>
      <c r="AL11" s="17">
        <v>0</v>
      </c>
      <c r="AM11" s="17">
        <v>0</v>
      </c>
      <c r="AN11" s="17">
        <v>0</v>
      </c>
      <c r="AO11" s="20">
        <v>0</v>
      </c>
      <c r="AP11" s="20">
        <v>-0.01</v>
      </c>
      <c r="AQ11" s="20">
        <v>0</v>
      </c>
      <c r="AR11" s="20">
        <v>0</v>
      </c>
      <c r="AS11" s="20">
        <v>0</v>
      </c>
      <c r="AT11" s="20">
        <v>0</v>
      </c>
      <c r="AU11" s="20">
        <v>0</v>
      </c>
      <c r="AV11" s="20">
        <v>0</v>
      </c>
      <c r="AW11" s="20">
        <v>0</v>
      </c>
      <c r="AX11" s="20">
        <v>0</v>
      </c>
      <c r="AY11" s="20">
        <v>0</v>
      </c>
      <c r="AZ11" s="20">
        <v>0</v>
      </c>
      <c r="BA11" s="17">
        <f t="shared" si="1"/>
        <v>-0.01</v>
      </c>
      <c r="BB11" s="17">
        <f t="shared" si="2"/>
        <v>0</v>
      </c>
      <c r="BC11" s="17">
        <f t="shared" si="3"/>
        <v>0</v>
      </c>
      <c r="BD11" s="17">
        <f t="shared" si="4"/>
        <v>-0.01</v>
      </c>
    </row>
    <row r="12" spans="1:56" x14ac:dyDescent="0.25">
      <c r="A12" t="str">
        <f t="shared" si="0"/>
        <v>UNCA.0000039611</v>
      </c>
      <c r="B12" s="1" t="s">
        <v>3</v>
      </c>
      <c r="C12" s="1" t="s">
        <v>11</v>
      </c>
      <c r="D12" s="1" t="s">
        <v>11</v>
      </c>
      <c r="E12" s="17">
        <v>761.30000000000018</v>
      </c>
      <c r="F12" s="17">
        <v>359.42999999999995</v>
      </c>
      <c r="G12" s="17">
        <v>532.20999999999992</v>
      </c>
      <c r="H12" s="17">
        <v>224.55999999999997</v>
      </c>
      <c r="I12" s="17">
        <v>76.63</v>
      </c>
      <c r="J12" s="17">
        <v>66.960000000000008</v>
      </c>
      <c r="K12" s="17">
        <v>66.59</v>
      </c>
      <c r="L12" s="17">
        <v>100.35999999999996</v>
      </c>
      <c r="M12" s="17">
        <v>199.16999999999996</v>
      </c>
      <c r="N12" s="17">
        <v>328.2600000000001</v>
      </c>
      <c r="O12" s="17">
        <v>389.87</v>
      </c>
      <c r="P12" s="17">
        <v>356.71999999999997</v>
      </c>
      <c r="Q12" s="20">
        <v>38.07</v>
      </c>
      <c r="R12" s="20">
        <v>17.97</v>
      </c>
      <c r="S12" s="20">
        <v>26.61</v>
      </c>
      <c r="T12" s="20">
        <v>11.23</v>
      </c>
      <c r="U12" s="20">
        <v>3.83</v>
      </c>
      <c r="V12" s="20">
        <v>3.35</v>
      </c>
      <c r="W12" s="20">
        <v>3.33</v>
      </c>
      <c r="X12" s="20">
        <v>5.0199999999999996</v>
      </c>
      <c r="Y12" s="20">
        <v>9.9600000000000009</v>
      </c>
      <c r="Z12" s="20">
        <v>16.41</v>
      </c>
      <c r="AA12" s="20">
        <v>19.489999999999998</v>
      </c>
      <c r="AB12" s="20">
        <v>17.84</v>
      </c>
      <c r="AC12" s="17">
        <v>120.98</v>
      </c>
      <c r="AD12" s="17">
        <v>56.36</v>
      </c>
      <c r="AE12" s="17">
        <v>82.43</v>
      </c>
      <c r="AF12" s="17">
        <v>34.299999999999997</v>
      </c>
      <c r="AG12" s="17">
        <v>11.55</v>
      </c>
      <c r="AH12" s="17">
        <v>9.9499999999999993</v>
      </c>
      <c r="AI12" s="17">
        <v>9.76</v>
      </c>
      <c r="AJ12" s="17">
        <v>14.51</v>
      </c>
      <c r="AK12" s="17">
        <v>28.42</v>
      </c>
      <c r="AL12" s="17">
        <v>46.23</v>
      </c>
      <c r="AM12" s="17">
        <v>54.17</v>
      </c>
      <c r="AN12" s="17">
        <v>48.9</v>
      </c>
      <c r="AO12" s="20">
        <v>920.35000000000025</v>
      </c>
      <c r="AP12" s="20">
        <v>433.76</v>
      </c>
      <c r="AQ12" s="20">
        <v>641.25</v>
      </c>
      <c r="AR12" s="20">
        <v>270.08999999999997</v>
      </c>
      <c r="AS12" s="20">
        <v>92.009999999999991</v>
      </c>
      <c r="AT12" s="20">
        <v>80.260000000000005</v>
      </c>
      <c r="AU12" s="20">
        <v>79.680000000000007</v>
      </c>
      <c r="AV12" s="20">
        <v>119.88999999999996</v>
      </c>
      <c r="AW12" s="20">
        <v>237.54999999999995</v>
      </c>
      <c r="AX12" s="20">
        <v>390.90000000000015</v>
      </c>
      <c r="AY12" s="20">
        <v>463.53000000000003</v>
      </c>
      <c r="AZ12" s="20">
        <v>423.45999999999992</v>
      </c>
      <c r="BA12" s="17">
        <f t="shared" si="1"/>
        <v>3462.0600000000004</v>
      </c>
      <c r="BB12" s="17">
        <f t="shared" si="2"/>
        <v>173.11</v>
      </c>
      <c r="BC12" s="17">
        <f t="shared" si="3"/>
        <v>517.56000000000006</v>
      </c>
      <c r="BD12" s="17">
        <f t="shared" si="4"/>
        <v>4152.7300000000005</v>
      </c>
    </row>
    <row r="13" spans="1:56" x14ac:dyDescent="0.25">
      <c r="A13" t="str">
        <f t="shared" si="0"/>
        <v>UNCA.0000045411</v>
      </c>
      <c r="B13" s="1" t="s">
        <v>3</v>
      </c>
      <c r="C13" s="1" t="s">
        <v>12</v>
      </c>
      <c r="D13" s="1" t="s">
        <v>12</v>
      </c>
      <c r="E13" s="17">
        <v>0</v>
      </c>
      <c r="F13" s="17">
        <v>0</v>
      </c>
      <c r="G13" s="17">
        <v>0</v>
      </c>
      <c r="H13" s="17">
        <v>0</v>
      </c>
      <c r="I13" s="17">
        <v>0</v>
      </c>
      <c r="J13" s="17">
        <v>0</v>
      </c>
      <c r="K13" s="17">
        <v>0</v>
      </c>
      <c r="L13" s="17">
        <v>0</v>
      </c>
      <c r="M13" s="17">
        <v>0</v>
      </c>
      <c r="N13" s="17">
        <v>0</v>
      </c>
      <c r="O13" s="17">
        <v>0</v>
      </c>
      <c r="P13" s="17">
        <v>0</v>
      </c>
      <c r="Q13" s="20">
        <v>0</v>
      </c>
      <c r="R13" s="20">
        <v>0</v>
      </c>
      <c r="S13" s="20">
        <v>0</v>
      </c>
      <c r="T13" s="20">
        <v>0</v>
      </c>
      <c r="U13" s="20">
        <v>0</v>
      </c>
      <c r="V13" s="20">
        <v>0</v>
      </c>
      <c r="W13" s="20">
        <v>0</v>
      </c>
      <c r="X13" s="20">
        <v>0</v>
      </c>
      <c r="Y13" s="20">
        <v>0</v>
      </c>
      <c r="Z13" s="20">
        <v>0</v>
      </c>
      <c r="AA13" s="20">
        <v>0</v>
      </c>
      <c r="AB13" s="20">
        <v>0</v>
      </c>
      <c r="AC13" s="17">
        <v>0</v>
      </c>
      <c r="AD13" s="17">
        <v>0</v>
      </c>
      <c r="AE13" s="17">
        <v>0</v>
      </c>
      <c r="AF13" s="17">
        <v>0</v>
      </c>
      <c r="AG13" s="17">
        <v>0</v>
      </c>
      <c r="AH13" s="17">
        <v>0</v>
      </c>
      <c r="AI13" s="17">
        <v>0</v>
      </c>
      <c r="AJ13" s="17">
        <v>0</v>
      </c>
      <c r="AK13" s="17">
        <v>0</v>
      </c>
      <c r="AL13" s="17">
        <v>0</v>
      </c>
      <c r="AM13" s="17">
        <v>0</v>
      </c>
      <c r="AN13" s="17">
        <v>0</v>
      </c>
      <c r="AO13" s="20">
        <v>0</v>
      </c>
      <c r="AP13" s="20">
        <v>0</v>
      </c>
      <c r="AQ13" s="20">
        <v>0</v>
      </c>
      <c r="AR13" s="20">
        <v>0</v>
      </c>
      <c r="AS13" s="20">
        <v>0</v>
      </c>
      <c r="AT13" s="20">
        <v>0</v>
      </c>
      <c r="AU13" s="20">
        <v>0</v>
      </c>
      <c r="AV13" s="20">
        <v>0</v>
      </c>
      <c r="AW13" s="20">
        <v>0</v>
      </c>
      <c r="AX13" s="20">
        <v>0</v>
      </c>
      <c r="AY13" s="20">
        <v>0</v>
      </c>
      <c r="AZ13" s="20">
        <v>0</v>
      </c>
      <c r="BA13" s="17">
        <f t="shared" si="1"/>
        <v>0</v>
      </c>
      <c r="BB13" s="17">
        <f t="shared" si="2"/>
        <v>0</v>
      </c>
      <c r="BC13" s="17">
        <f t="shared" si="3"/>
        <v>0</v>
      </c>
      <c r="BD13" s="17">
        <f t="shared" si="4"/>
        <v>0</v>
      </c>
    </row>
    <row r="14" spans="1:56" x14ac:dyDescent="0.25">
      <c r="A14" t="str">
        <f t="shared" si="0"/>
        <v>UNCA.0000065911</v>
      </c>
      <c r="B14" s="1" t="s">
        <v>3</v>
      </c>
      <c r="C14" s="1" t="s">
        <v>13</v>
      </c>
      <c r="D14" s="1" t="s">
        <v>13</v>
      </c>
      <c r="E14" s="17">
        <v>272.11999999999995</v>
      </c>
      <c r="F14" s="17">
        <v>435.88000000000005</v>
      </c>
      <c r="G14" s="17">
        <v>12.85</v>
      </c>
      <c r="H14" s="17">
        <v>63.750000000000014</v>
      </c>
      <c r="I14" s="17">
        <v>1601.6100000000001</v>
      </c>
      <c r="J14" s="17">
        <v>2168.4899999999998</v>
      </c>
      <c r="K14" s="17">
        <v>179.59999999999997</v>
      </c>
      <c r="L14" s="17">
        <v>556.77999999999986</v>
      </c>
      <c r="M14" s="17">
        <v>26.610000000000003</v>
      </c>
      <c r="N14" s="17">
        <v>119.52000000000001</v>
      </c>
      <c r="O14" s="17">
        <v>108.5</v>
      </c>
      <c r="P14" s="17">
        <v>83.589999999999975</v>
      </c>
      <c r="Q14" s="20">
        <v>13.61</v>
      </c>
      <c r="R14" s="20">
        <v>21.79</v>
      </c>
      <c r="S14" s="20">
        <v>0.64</v>
      </c>
      <c r="T14" s="20">
        <v>3.19</v>
      </c>
      <c r="U14" s="20">
        <v>80.08</v>
      </c>
      <c r="V14" s="20">
        <v>108.42</v>
      </c>
      <c r="W14" s="20">
        <v>8.98</v>
      </c>
      <c r="X14" s="20">
        <v>27.84</v>
      </c>
      <c r="Y14" s="20">
        <v>1.33</v>
      </c>
      <c r="Z14" s="20">
        <v>5.98</v>
      </c>
      <c r="AA14" s="20">
        <v>5.43</v>
      </c>
      <c r="AB14" s="20">
        <v>4.18</v>
      </c>
      <c r="AC14" s="17">
        <v>43.24</v>
      </c>
      <c r="AD14" s="17">
        <v>68.34</v>
      </c>
      <c r="AE14" s="17">
        <v>1.99</v>
      </c>
      <c r="AF14" s="17">
        <v>9.74</v>
      </c>
      <c r="AG14" s="17">
        <v>241.36</v>
      </c>
      <c r="AH14" s="17">
        <v>322.18</v>
      </c>
      <c r="AI14" s="17">
        <v>26.31</v>
      </c>
      <c r="AJ14" s="17">
        <v>80.510000000000005</v>
      </c>
      <c r="AK14" s="17">
        <v>3.8</v>
      </c>
      <c r="AL14" s="17">
        <v>16.829999999999998</v>
      </c>
      <c r="AM14" s="17">
        <v>15.07</v>
      </c>
      <c r="AN14" s="17">
        <v>11.46</v>
      </c>
      <c r="AO14" s="20">
        <v>328.96999999999997</v>
      </c>
      <c r="AP14" s="20">
        <v>526.0100000000001</v>
      </c>
      <c r="AQ14" s="20">
        <v>15.48</v>
      </c>
      <c r="AR14" s="20">
        <v>76.680000000000007</v>
      </c>
      <c r="AS14" s="20">
        <v>1923.0500000000002</v>
      </c>
      <c r="AT14" s="20">
        <v>2599.0899999999997</v>
      </c>
      <c r="AU14" s="20">
        <v>214.88999999999996</v>
      </c>
      <c r="AV14" s="20">
        <v>665.12999999999988</v>
      </c>
      <c r="AW14" s="20">
        <v>31.740000000000006</v>
      </c>
      <c r="AX14" s="20">
        <v>142.33000000000001</v>
      </c>
      <c r="AY14" s="20">
        <v>129</v>
      </c>
      <c r="AZ14" s="20">
        <v>99.22999999999999</v>
      </c>
      <c r="BA14" s="17">
        <f t="shared" si="1"/>
        <v>5629.3</v>
      </c>
      <c r="BB14" s="17">
        <f t="shared" si="2"/>
        <v>281.47000000000003</v>
      </c>
      <c r="BC14" s="17">
        <f t="shared" si="3"/>
        <v>840.83</v>
      </c>
      <c r="BD14" s="17">
        <f t="shared" si="4"/>
        <v>6751.6</v>
      </c>
    </row>
    <row r="15" spans="1:56" x14ac:dyDescent="0.25">
      <c r="A15" t="str">
        <f t="shared" si="0"/>
        <v>UNCA.0000079301</v>
      </c>
      <c r="B15" s="1" t="s">
        <v>3</v>
      </c>
      <c r="C15" s="1" t="s">
        <v>259</v>
      </c>
      <c r="D15" s="1" t="s">
        <v>259</v>
      </c>
      <c r="E15" s="17">
        <v>0</v>
      </c>
      <c r="F15" s="17">
        <v>0</v>
      </c>
      <c r="G15" s="17">
        <v>0</v>
      </c>
      <c r="H15" s="17">
        <v>0</v>
      </c>
      <c r="I15" s="17">
        <v>0</v>
      </c>
      <c r="J15" s="17">
        <v>65284.600000000013</v>
      </c>
      <c r="K15" s="17">
        <v>0</v>
      </c>
      <c r="L15" s="17">
        <v>0</v>
      </c>
      <c r="M15" s="17">
        <v>0</v>
      </c>
      <c r="N15" s="17">
        <v>0</v>
      </c>
      <c r="O15" s="17">
        <v>0</v>
      </c>
      <c r="P15" s="17">
        <v>0</v>
      </c>
      <c r="Q15" s="20">
        <v>0</v>
      </c>
      <c r="R15" s="20">
        <v>0</v>
      </c>
      <c r="S15" s="20">
        <v>0</v>
      </c>
      <c r="T15" s="20">
        <v>0</v>
      </c>
      <c r="U15" s="20">
        <v>0</v>
      </c>
      <c r="V15" s="20">
        <v>3264.23</v>
      </c>
      <c r="W15" s="20">
        <v>0</v>
      </c>
      <c r="X15" s="20">
        <v>0</v>
      </c>
      <c r="Y15" s="20">
        <v>0</v>
      </c>
      <c r="Z15" s="20">
        <v>0</v>
      </c>
      <c r="AA15" s="20">
        <v>0</v>
      </c>
      <c r="AB15" s="20">
        <v>0</v>
      </c>
      <c r="AC15" s="17">
        <v>0</v>
      </c>
      <c r="AD15" s="17">
        <v>0</v>
      </c>
      <c r="AE15" s="17">
        <v>0</v>
      </c>
      <c r="AF15" s="17">
        <v>0</v>
      </c>
      <c r="AG15" s="17">
        <v>0</v>
      </c>
      <c r="AH15" s="17">
        <v>9699.4699999999993</v>
      </c>
      <c r="AI15" s="17">
        <v>0</v>
      </c>
      <c r="AJ15" s="17">
        <v>0</v>
      </c>
      <c r="AK15" s="17">
        <v>0</v>
      </c>
      <c r="AL15" s="17">
        <v>0</v>
      </c>
      <c r="AM15" s="17">
        <v>0</v>
      </c>
      <c r="AN15" s="17">
        <v>0</v>
      </c>
      <c r="AO15" s="20">
        <v>0</v>
      </c>
      <c r="AP15" s="20">
        <v>0</v>
      </c>
      <c r="AQ15" s="20">
        <v>0</v>
      </c>
      <c r="AR15" s="20">
        <v>0</v>
      </c>
      <c r="AS15" s="20">
        <v>0</v>
      </c>
      <c r="AT15" s="20">
        <v>78248.300000000017</v>
      </c>
      <c r="AU15" s="20">
        <v>0</v>
      </c>
      <c r="AV15" s="20">
        <v>0</v>
      </c>
      <c r="AW15" s="20">
        <v>0</v>
      </c>
      <c r="AX15" s="20">
        <v>0</v>
      </c>
      <c r="AY15" s="20">
        <v>0</v>
      </c>
      <c r="AZ15" s="20">
        <v>0</v>
      </c>
      <c r="BA15" s="17">
        <f t="shared" si="1"/>
        <v>65284.600000000013</v>
      </c>
      <c r="BB15" s="17">
        <f t="shared" si="2"/>
        <v>3264.23</v>
      </c>
      <c r="BC15" s="17">
        <f t="shared" si="3"/>
        <v>9699.4699999999993</v>
      </c>
      <c r="BD15" s="17">
        <f t="shared" si="4"/>
        <v>78248.300000000017</v>
      </c>
    </row>
    <row r="16" spans="1:56" x14ac:dyDescent="0.25">
      <c r="A16" t="str">
        <f t="shared" si="0"/>
        <v>UNCA.0000089511</v>
      </c>
      <c r="B16" s="1" t="s">
        <v>3</v>
      </c>
      <c r="C16" s="1" t="s">
        <v>14</v>
      </c>
      <c r="D16" s="1" t="s">
        <v>14</v>
      </c>
      <c r="E16" s="17">
        <v>0</v>
      </c>
      <c r="F16" s="17">
        <v>0</v>
      </c>
      <c r="G16" s="17">
        <v>0</v>
      </c>
      <c r="H16" s="17">
        <v>0</v>
      </c>
      <c r="I16" s="17">
        <v>0</v>
      </c>
      <c r="J16" s="17">
        <v>0</v>
      </c>
      <c r="K16" s="17">
        <v>0</v>
      </c>
      <c r="L16" s="17">
        <v>0</v>
      </c>
      <c r="M16" s="17">
        <v>0</v>
      </c>
      <c r="N16" s="17">
        <v>0</v>
      </c>
      <c r="O16" s="17">
        <v>0</v>
      </c>
      <c r="P16" s="17">
        <v>0</v>
      </c>
      <c r="Q16" s="20">
        <v>0</v>
      </c>
      <c r="R16" s="20">
        <v>0</v>
      </c>
      <c r="S16" s="20">
        <v>0</v>
      </c>
      <c r="T16" s="20">
        <v>0</v>
      </c>
      <c r="U16" s="20">
        <v>0</v>
      </c>
      <c r="V16" s="20">
        <v>0</v>
      </c>
      <c r="W16" s="20">
        <v>0</v>
      </c>
      <c r="X16" s="20">
        <v>0</v>
      </c>
      <c r="Y16" s="20">
        <v>0</v>
      </c>
      <c r="Z16" s="20">
        <v>0</v>
      </c>
      <c r="AA16" s="20">
        <v>0</v>
      </c>
      <c r="AB16" s="20">
        <v>0</v>
      </c>
      <c r="AC16" s="17">
        <v>0</v>
      </c>
      <c r="AD16" s="17">
        <v>0</v>
      </c>
      <c r="AE16" s="17">
        <v>0</v>
      </c>
      <c r="AF16" s="17">
        <v>0</v>
      </c>
      <c r="AG16" s="17">
        <v>0</v>
      </c>
      <c r="AH16" s="17">
        <v>0</v>
      </c>
      <c r="AI16" s="17">
        <v>0</v>
      </c>
      <c r="AJ16" s="17">
        <v>0</v>
      </c>
      <c r="AK16" s="17">
        <v>0</v>
      </c>
      <c r="AL16" s="17">
        <v>0</v>
      </c>
      <c r="AM16" s="17">
        <v>0</v>
      </c>
      <c r="AN16" s="17">
        <v>0</v>
      </c>
      <c r="AO16" s="20">
        <v>0</v>
      </c>
      <c r="AP16" s="20">
        <v>0</v>
      </c>
      <c r="AQ16" s="20">
        <v>0</v>
      </c>
      <c r="AR16" s="20">
        <v>0</v>
      </c>
      <c r="AS16" s="20">
        <v>0</v>
      </c>
      <c r="AT16" s="20">
        <v>0</v>
      </c>
      <c r="AU16" s="20">
        <v>0</v>
      </c>
      <c r="AV16" s="20">
        <v>0</v>
      </c>
      <c r="AW16" s="20">
        <v>0</v>
      </c>
      <c r="AX16" s="20">
        <v>0</v>
      </c>
      <c r="AY16" s="20">
        <v>0</v>
      </c>
      <c r="AZ16" s="20">
        <v>0</v>
      </c>
      <c r="BA16" s="17">
        <f t="shared" si="1"/>
        <v>0</v>
      </c>
      <c r="BB16" s="17">
        <f t="shared" si="2"/>
        <v>0</v>
      </c>
      <c r="BC16" s="17">
        <f t="shared" si="3"/>
        <v>0</v>
      </c>
      <c r="BD16" s="17">
        <f t="shared" si="4"/>
        <v>0</v>
      </c>
    </row>
    <row r="17" spans="1:56" x14ac:dyDescent="0.25">
      <c r="A17" t="str">
        <f t="shared" si="0"/>
        <v>APL.321S009N</v>
      </c>
      <c r="B17" s="1" t="s">
        <v>15</v>
      </c>
      <c r="C17" s="1" t="s">
        <v>17</v>
      </c>
      <c r="D17" s="1" t="s">
        <v>17</v>
      </c>
      <c r="E17" s="17">
        <v>0</v>
      </c>
      <c r="F17" s="17">
        <v>0</v>
      </c>
      <c r="G17" s="17">
        <v>-52.410000000000004</v>
      </c>
      <c r="H17" s="17">
        <v>-76.75</v>
      </c>
      <c r="I17" s="17">
        <v>-328.4500000000001</v>
      </c>
      <c r="J17" s="17">
        <v>-3614.7599999999993</v>
      </c>
      <c r="K17" s="17">
        <v>-1127.0600000000002</v>
      </c>
      <c r="L17" s="17">
        <v>-1936.6199999999997</v>
      </c>
      <c r="M17" s="17">
        <v>-1586.5600000000002</v>
      </c>
      <c r="N17" s="17">
        <v>-1520.8400000000001</v>
      </c>
      <c r="O17" s="17">
        <v>-2114.4899999999998</v>
      </c>
      <c r="P17" s="17">
        <v>-1454.7299999999998</v>
      </c>
      <c r="Q17" s="20">
        <v>0</v>
      </c>
      <c r="R17" s="20">
        <v>0</v>
      </c>
      <c r="S17" s="20">
        <v>-2.62</v>
      </c>
      <c r="T17" s="20">
        <v>-3.84</v>
      </c>
      <c r="U17" s="20">
        <v>-16.420000000000002</v>
      </c>
      <c r="V17" s="20">
        <v>-180.74</v>
      </c>
      <c r="W17" s="20">
        <v>-56.35</v>
      </c>
      <c r="X17" s="20">
        <v>-96.83</v>
      </c>
      <c r="Y17" s="20">
        <v>-79.33</v>
      </c>
      <c r="Z17" s="20">
        <v>-76.040000000000006</v>
      </c>
      <c r="AA17" s="20">
        <v>-105.72</v>
      </c>
      <c r="AB17" s="20">
        <v>-72.739999999999995</v>
      </c>
      <c r="AC17" s="17">
        <v>0</v>
      </c>
      <c r="AD17" s="17">
        <v>0</v>
      </c>
      <c r="AE17" s="17">
        <v>-8.1199999999999992</v>
      </c>
      <c r="AF17" s="17">
        <v>-11.72</v>
      </c>
      <c r="AG17" s="17">
        <v>-49.5</v>
      </c>
      <c r="AH17" s="17">
        <v>-537.04999999999995</v>
      </c>
      <c r="AI17" s="17">
        <v>-165.13</v>
      </c>
      <c r="AJ17" s="17">
        <v>-280.05</v>
      </c>
      <c r="AK17" s="17">
        <v>-226.39</v>
      </c>
      <c r="AL17" s="17">
        <v>-214.2</v>
      </c>
      <c r="AM17" s="17">
        <v>-293.77999999999997</v>
      </c>
      <c r="AN17" s="17">
        <v>-199.42</v>
      </c>
      <c r="AO17" s="20">
        <v>0</v>
      </c>
      <c r="AP17" s="20">
        <v>0</v>
      </c>
      <c r="AQ17" s="20">
        <v>-63.15</v>
      </c>
      <c r="AR17" s="20">
        <v>-92.31</v>
      </c>
      <c r="AS17" s="20">
        <v>-394.37000000000012</v>
      </c>
      <c r="AT17" s="20">
        <v>-4332.5499999999993</v>
      </c>
      <c r="AU17" s="20">
        <v>-1348.54</v>
      </c>
      <c r="AV17" s="20">
        <v>-2313.4999999999995</v>
      </c>
      <c r="AW17" s="20">
        <v>-1892.2800000000002</v>
      </c>
      <c r="AX17" s="20">
        <v>-1811.0800000000002</v>
      </c>
      <c r="AY17" s="20">
        <v>-2513.9899999999998</v>
      </c>
      <c r="AZ17" s="20">
        <v>-1726.8899999999999</v>
      </c>
      <c r="BA17" s="17">
        <f t="shared" si="1"/>
        <v>-13812.669999999998</v>
      </c>
      <c r="BB17" s="17">
        <f t="shared" si="2"/>
        <v>-690.63</v>
      </c>
      <c r="BC17" s="17">
        <f t="shared" si="3"/>
        <v>-1985.3600000000001</v>
      </c>
      <c r="BD17" s="17">
        <f t="shared" si="4"/>
        <v>-16488.66</v>
      </c>
    </row>
    <row r="18" spans="1:56" x14ac:dyDescent="0.25">
      <c r="A18" t="str">
        <f t="shared" si="0"/>
        <v>APL.372S025N</v>
      </c>
      <c r="B18" s="1" t="s">
        <v>15</v>
      </c>
      <c r="C18" s="1" t="s">
        <v>19</v>
      </c>
      <c r="D18" s="1" t="s">
        <v>19</v>
      </c>
      <c r="E18" s="17">
        <v>1.6800000000000015</v>
      </c>
      <c r="F18" s="17">
        <v>-78.7</v>
      </c>
      <c r="G18" s="17">
        <v>0</v>
      </c>
      <c r="H18" s="17">
        <v>7.7899999999999832</v>
      </c>
      <c r="I18" s="17">
        <v>111.38999999999974</v>
      </c>
      <c r="J18" s="17">
        <v>55.479999999999933</v>
      </c>
      <c r="K18" s="17">
        <v>1.3299999999999965</v>
      </c>
      <c r="L18" s="17">
        <v>1.8899999999999988</v>
      </c>
      <c r="M18" s="17">
        <v>0.42000000000000082</v>
      </c>
      <c r="N18" s="17">
        <v>15.169999999999998</v>
      </c>
      <c r="O18" s="17">
        <v>16.419999999999991</v>
      </c>
      <c r="P18" s="17">
        <v>28.120000000000005</v>
      </c>
      <c r="Q18" s="20">
        <v>0.08</v>
      </c>
      <c r="R18" s="20">
        <v>-3.94</v>
      </c>
      <c r="S18" s="20">
        <v>0</v>
      </c>
      <c r="T18" s="20">
        <v>0.39</v>
      </c>
      <c r="U18" s="20">
        <v>5.57</v>
      </c>
      <c r="V18" s="20">
        <v>2.77</v>
      </c>
      <c r="W18" s="20">
        <v>7.0000000000000007E-2</v>
      </c>
      <c r="X18" s="20">
        <v>0.09</v>
      </c>
      <c r="Y18" s="20">
        <v>0.02</v>
      </c>
      <c r="Z18" s="20">
        <v>0.76</v>
      </c>
      <c r="AA18" s="20">
        <v>0.82</v>
      </c>
      <c r="AB18" s="20">
        <v>1.41</v>
      </c>
      <c r="AC18" s="17">
        <v>0.27</v>
      </c>
      <c r="AD18" s="17">
        <v>-12.34</v>
      </c>
      <c r="AE18" s="17">
        <v>0</v>
      </c>
      <c r="AF18" s="17">
        <v>1.19</v>
      </c>
      <c r="AG18" s="17">
        <v>16.79</v>
      </c>
      <c r="AH18" s="17">
        <v>8.24</v>
      </c>
      <c r="AI18" s="17">
        <v>0.19</v>
      </c>
      <c r="AJ18" s="17">
        <v>0.27</v>
      </c>
      <c r="AK18" s="17">
        <v>0.06</v>
      </c>
      <c r="AL18" s="17">
        <v>2.14</v>
      </c>
      <c r="AM18" s="17">
        <v>2.2799999999999998</v>
      </c>
      <c r="AN18" s="17">
        <v>3.85</v>
      </c>
      <c r="AO18" s="20">
        <v>2.0300000000000016</v>
      </c>
      <c r="AP18" s="20">
        <v>-94.98</v>
      </c>
      <c r="AQ18" s="20">
        <v>0</v>
      </c>
      <c r="AR18" s="20">
        <v>9.3699999999999832</v>
      </c>
      <c r="AS18" s="20">
        <v>133.74999999999974</v>
      </c>
      <c r="AT18" s="20">
        <v>66.489999999999938</v>
      </c>
      <c r="AU18" s="20">
        <v>1.5899999999999965</v>
      </c>
      <c r="AV18" s="20">
        <v>2.2499999999999991</v>
      </c>
      <c r="AW18" s="20">
        <v>0.50000000000000089</v>
      </c>
      <c r="AX18" s="20">
        <v>18.069999999999997</v>
      </c>
      <c r="AY18" s="20">
        <v>19.519999999999992</v>
      </c>
      <c r="AZ18" s="20">
        <v>33.380000000000003</v>
      </c>
      <c r="BA18" s="17">
        <f t="shared" si="1"/>
        <v>160.98999999999967</v>
      </c>
      <c r="BB18" s="17">
        <f t="shared" si="2"/>
        <v>8.0400000000000009</v>
      </c>
      <c r="BC18" s="17">
        <f t="shared" si="3"/>
        <v>22.94</v>
      </c>
      <c r="BD18" s="17">
        <f t="shared" si="4"/>
        <v>191.96999999999966</v>
      </c>
    </row>
    <row r="19" spans="1:56" x14ac:dyDescent="0.25">
      <c r="A19" t="str">
        <f t="shared" si="0"/>
        <v>APL.321S033</v>
      </c>
      <c r="B19" s="1" t="s">
        <v>15</v>
      </c>
      <c r="C19" s="1" t="s">
        <v>260</v>
      </c>
      <c r="D19" s="1" t="s">
        <v>260</v>
      </c>
      <c r="E19" s="17">
        <v>0</v>
      </c>
      <c r="F19" s="17">
        <v>0</v>
      </c>
      <c r="G19" s="17">
        <v>0</v>
      </c>
      <c r="H19" s="17">
        <v>0</v>
      </c>
      <c r="I19" s="17">
        <v>1.7399999999999993</v>
      </c>
      <c r="J19" s="17">
        <v>0</v>
      </c>
      <c r="K19" s="17">
        <v>0</v>
      </c>
      <c r="L19" s="17">
        <v>0</v>
      </c>
      <c r="M19" s="17">
        <v>0</v>
      </c>
      <c r="N19" s="17">
        <v>0</v>
      </c>
      <c r="O19" s="17">
        <v>0</v>
      </c>
      <c r="P19" s="17">
        <v>0</v>
      </c>
      <c r="Q19" s="20">
        <v>0</v>
      </c>
      <c r="R19" s="20">
        <v>0</v>
      </c>
      <c r="S19" s="20">
        <v>0</v>
      </c>
      <c r="T19" s="20">
        <v>0</v>
      </c>
      <c r="U19" s="20">
        <v>0.09</v>
      </c>
      <c r="V19" s="20">
        <v>0</v>
      </c>
      <c r="W19" s="20">
        <v>0</v>
      </c>
      <c r="X19" s="20">
        <v>0</v>
      </c>
      <c r="Y19" s="20">
        <v>0</v>
      </c>
      <c r="Z19" s="20">
        <v>0</v>
      </c>
      <c r="AA19" s="20">
        <v>0</v>
      </c>
      <c r="AB19" s="20">
        <v>0</v>
      </c>
      <c r="AC19" s="17">
        <v>0</v>
      </c>
      <c r="AD19" s="17">
        <v>0</v>
      </c>
      <c r="AE19" s="17">
        <v>0</v>
      </c>
      <c r="AF19" s="17">
        <v>0</v>
      </c>
      <c r="AG19" s="17">
        <v>0.26</v>
      </c>
      <c r="AH19" s="17">
        <v>0</v>
      </c>
      <c r="AI19" s="17">
        <v>0</v>
      </c>
      <c r="AJ19" s="17">
        <v>0</v>
      </c>
      <c r="AK19" s="17">
        <v>0</v>
      </c>
      <c r="AL19" s="17">
        <v>0</v>
      </c>
      <c r="AM19" s="17">
        <v>0</v>
      </c>
      <c r="AN19" s="17">
        <v>0</v>
      </c>
      <c r="AO19" s="20">
        <v>0</v>
      </c>
      <c r="AP19" s="20">
        <v>0</v>
      </c>
      <c r="AQ19" s="20">
        <v>0</v>
      </c>
      <c r="AR19" s="20">
        <v>0</v>
      </c>
      <c r="AS19" s="20">
        <v>2.0899999999999994</v>
      </c>
      <c r="AT19" s="20">
        <v>0</v>
      </c>
      <c r="AU19" s="20">
        <v>0</v>
      </c>
      <c r="AV19" s="20">
        <v>0</v>
      </c>
      <c r="AW19" s="20">
        <v>0</v>
      </c>
      <c r="AX19" s="20">
        <v>0</v>
      </c>
      <c r="AY19" s="20">
        <v>0</v>
      </c>
      <c r="AZ19" s="20">
        <v>0</v>
      </c>
      <c r="BA19" s="17">
        <f t="shared" si="1"/>
        <v>1.7399999999999993</v>
      </c>
      <c r="BB19" s="17">
        <f t="shared" si="2"/>
        <v>0.09</v>
      </c>
      <c r="BC19" s="17">
        <f t="shared" si="3"/>
        <v>0.26</v>
      </c>
      <c r="BD19" s="17">
        <f t="shared" si="4"/>
        <v>2.0899999999999994</v>
      </c>
    </row>
    <row r="20" spans="1:56" x14ac:dyDescent="0.25">
      <c r="A20" t="str">
        <f t="shared" si="0"/>
        <v>APC.BCHIMP</v>
      </c>
      <c r="B20" s="1" t="s">
        <v>20</v>
      </c>
      <c r="C20" s="1" t="s">
        <v>21</v>
      </c>
      <c r="D20" s="1" t="s">
        <v>22</v>
      </c>
      <c r="E20" s="17">
        <v>0</v>
      </c>
      <c r="F20" s="17">
        <v>0</v>
      </c>
      <c r="G20" s="17">
        <v>0</v>
      </c>
      <c r="H20" s="17">
        <v>0</v>
      </c>
      <c r="I20" s="17">
        <v>0</v>
      </c>
      <c r="J20" s="17">
        <v>0</v>
      </c>
      <c r="K20" s="17">
        <v>0</v>
      </c>
      <c r="L20" s="17">
        <v>0</v>
      </c>
      <c r="M20" s="17">
        <v>0</v>
      </c>
      <c r="N20" s="17">
        <v>0</v>
      </c>
      <c r="O20" s="17">
        <v>0</v>
      </c>
      <c r="P20" s="17">
        <v>-66.890000000000015</v>
      </c>
      <c r="Q20" s="20">
        <v>0</v>
      </c>
      <c r="R20" s="20">
        <v>0</v>
      </c>
      <c r="S20" s="20">
        <v>0</v>
      </c>
      <c r="T20" s="20">
        <v>0</v>
      </c>
      <c r="U20" s="20">
        <v>0</v>
      </c>
      <c r="V20" s="20">
        <v>0</v>
      </c>
      <c r="W20" s="20">
        <v>0</v>
      </c>
      <c r="X20" s="20">
        <v>0</v>
      </c>
      <c r="Y20" s="20">
        <v>0</v>
      </c>
      <c r="Z20" s="20">
        <v>0</v>
      </c>
      <c r="AA20" s="20">
        <v>0</v>
      </c>
      <c r="AB20" s="20">
        <v>-3.34</v>
      </c>
      <c r="AC20" s="17">
        <v>0</v>
      </c>
      <c r="AD20" s="17">
        <v>0</v>
      </c>
      <c r="AE20" s="17">
        <v>0</v>
      </c>
      <c r="AF20" s="17">
        <v>0</v>
      </c>
      <c r="AG20" s="17">
        <v>0</v>
      </c>
      <c r="AH20" s="17">
        <v>0</v>
      </c>
      <c r="AI20" s="17">
        <v>0</v>
      </c>
      <c r="AJ20" s="17">
        <v>0</v>
      </c>
      <c r="AK20" s="17">
        <v>0</v>
      </c>
      <c r="AL20" s="17">
        <v>0</v>
      </c>
      <c r="AM20" s="17">
        <v>0</v>
      </c>
      <c r="AN20" s="17">
        <v>-9.17</v>
      </c>
      <c r="AO20" s="20">
        <v>0</v>
      </c>
      <c r="AP20" s="20">
        <v>0</v>
      </c>
      <c r="AQ20" s="20">
        <v>0</v>
      </c>
      <c r="AR20" s="20">
        <v>0</v>
      </c>
      <c r="AS20" s="20">
        <v>0</v>
      </c>
      <c r="AT20" s="20">
        <v>0</v>
      </c>
      <c r="AU20" s="20">
        <v>0</v>
      </c>
      <c r="AV20" s="20">
        <v>0</v>
      </c>
      <c r="AW20" s="20">
        <v>0</v>
      </c>
      <c r="AX20" s="20">
        <v>0</v>
      </c>
      <c r="AY20" s="20">
        <v>0</v>
      </c>
      <c r="AZ20" s="20">
        <v>-79.40000000000002</v>
      </c>
      <c r="BA20" s="17">
        <f t="shared" si="1"/>
        <v>-66.890000000000015</v>
      </c>
      <c r="BB20" s="17">
        <f t="shared" si="2"/>
        <v>-3.34</v>
      </c>
      <c r="BC20" s="17">
        <f t="shared" si="3"/>
        <v>-9.17</v>
      </c>
      <c r="BD20" s="17">
        <f t="shared" si="4"/>
        <v>-79.40000000000002</v>
      </c>
    </row>
    <row r="21" spans="1:56" x14ac:dyDescent="0.25">
      <c r="A21" t="str">
        <f t="shared" si="0"/>
        <v>APF.AFG1TX</v>
      </c>
      <c r="B21" s="1" t="s">
        <v>23</v>
      </c>
      <c r="C21" s="1" t="s">
        <v>24</v>
      </c>
      <c r="D21" s="1" t="s">
        <v>24</v>
      </c>
      <c r="E21" s="17">
        <v>-3392.8199999999997</v>
      </c>
      <c r="F21" s="17">
        <v>-2930.1499999999996</v>
      </c>
      <c r="G21" s="17">
        <v>-1609.41</v>
      </c>
      <c r="H21" s="17">
        <v>-1847.99</v>
      </c>
      <c r="I21" s="17">
        <v>-17700.449999999997</v>
      </c>
      <c r="J21" s="17">
        <v>-44306.759999999995</v>
      </c>
      <c r="K21" s="17">
        <v>-4511.6499999999996</v>
      </c>
      <c r="L21" s="17">
        <v>-10154.460000000001</v>
      </c>
      <c r="M21" s="17">
        <v>-957.91000000000008</v>
      </c>
      <c r="N21" s="17">
        <v>-799.31999999999994</v>
      </c>
      <c r="O21" s="17">
        <v>-1286.3400000000001</v>
      </c>
      <c r="P21" s="17">
        <v>-804.93000000000006</v>
      </c>
      <c r="Q21" s="20">
        <v>-169.64</v>
      </c>
      <c r="R21" s="20">
        <v>-146.51</v>
      </c>
      <c r="S21" s="20">
        <v>-80.47</v>
      </c>
      <c r="T21" s="20">
        <v>-92.4</v>
      </c>
      <c r="U21" s="20">
        <v>-885.02</v>
      </c>
      <c r="V21" s="20">
        <v>-2215.34</v>
      </c>
      <c r="W21" s="20">
        <v>-225.58</v>
      </c>
      <c r="X21" s="20">
        <v>-507.72</v>
      </c>
      <c r="Y21" s="20">
        <v>-47.9</v>
      </c>
      <c r="Z21" s="20">
        <v>-39.97</v>
      </c>
      <c r="AA21" s="20">
        <v>-64.319999999999993</v>
      </c>
      <c r="AB21" s="20">
        <v>-40.25</v>
      </c>
      <c r="AC21" s="17">
        <v>-539.16999999999996</v>
      </c>
      <c r="AD21" s="17">
        <v>-459.42</v>
      </c>
      <c r="AE21" s="17">
        <v>-249.25</v>
      </c>
      <c r="AF21" s="17">
        <v>-282.27999999999997</v>
      </c>
      <c r="AG21" s="17">
        <v>-2667.38</v>
      </c>
      <c r="AH21" s="17">
        <v>-6582.75</v>
      </c>
      <c r="AI21" s="17">
        <v>-661.03</v>
      </c>
      <c r="AJ21" s="17">
        <v>-1468.4</v>
      </c>
      <c r="AK21" s="17">
        <v>-136.69</v>
      </c>
      <c r="AL21" s="17">
        <v>-112.58</v>
      </c>
      <c r="AM21" s="17">
        <v>-178.72</v>
      </c>
      <c r="AN21" s="17">
        <v>-110.34</v>
      </c>
      <c r="AO21" s="20">
        <v>-4101.6299999999992</v>
      </c>
      <c r="AP21" s="20">
        <v>-3536.08</v>
      </c>
      <c r="AQ21" s="20">
        <v>-1939.13</v>
      </c>
      <c r="AR21" s="20">
        <v>-2222.67</v>
      </c>
      <c r="AS21" s="20">
        <v>-21252.85</v>
      </c>
      <c r="AT21" s="20">
        <v>-53104.849999999991</v>
      </c>
      <c r="AU21" s="20">
        <v>-5398.2599999999993</v>
      </c>
      <c r="AV21" s="20">
        <v>-12130.58</v>
      </c>
      <c r="AW21" s="20">
        <v>-1142.5</v>
      </c>
      <c r="AX21" s="20">
        <v>-951.87</v>
      </c>
      <c r="AY21" s="20">
        <v>-1529.38</v>
      </c>
      <c r="AZ21" s="20">
        <v>-955.5200000000001</v>
      </c>
      <c r="BA21" s="17">
        <f t="shared" si="1"/>
        <v>-90302.189999999988</v>
      </c>
      <c r="BB21" s="17">
        <f t="shared" si="2"/>
        <v>-4515.12</v>
      </c>
      <c r="BC21" s="17">
        <f t="shared" si="3"/>
        <v>-13448.01</v>
      </c>
      <c r="BD21" s="17">
        <f t="shared" si="4"/>
        <v>-108265.31999999999</v>
      </c>
    </row>
    <row r="22" spans="1:56" x14ac:dyDescent="0.25">
      <c r="A22" t="str">
        <f t="shared" si="0"/>
        <v>EEC.AKE1</v>
      </c>
      <c r="B22" s="1" t="s">
        <v>25</v>
      </c>
      <c r="C22" s="1" t="s">
        <v>26</v>
      </c>
      <c r="D22" s="1" t="s">
        <v>26</v>
      </c>
      <c r="E22" s="17">
        <v>523.58000000000106</v>
      </c>
      <c r="F22" s="17">
        <v>266.11000000000035</v>
      </c>
      <c r="G22" s="17">
        <v>389.12999999999977</v>
      </c>
      <c r="H22" s="17">
        <v>285.67000000000053</v>
      </c>
      <c r="I22" s="17">
        <v>151.08000000000021</v>
      </c>
      <c r="J22" s="17">
        <v>140.23999999999992</v>
      </c>
      <c r="K22" s="17">
        <v>-105.02999999999994</v>
      </c>
      <c r="L22" s="17">
        <v>-215.42000000000002</v>
      </c>
      <c r="M22" s="17">
        <v>-295.29999999999995</v>
      </c>
      <c r="N22" s="17">
        <v>639.19999999999993</v>
      </c>
      <c r="O22" s="17">
        <v>692.2000000000005</v>
      </c>
      <c r="P22" s="17">
        <v>697.16999999999894</v>
      </c>
      <c r="Q22" s="20">
        <v>26.18</v>
      </c>
      <c r="R22" s="20">
        <v>13.31</v>
      </c>
      <c r="S22" s="20">
        <v>19.46</v>
      </c>
      <c r="T22" s="20">
        <v>14.28</v>
      </c>
      <c r="U22" s="20">
        <v>7.55</v>
      </c>
      <c r="V22" s="20">
        <v>7.01</v>
      </c>
      <c r="W22" s="20">
        <v>-5.25</v>
      </c>
      <c r="X22" s="20">
        <v>-10.77</v>
      </c>
      <c r="Y22" s="20">
        <v>-14.77</v>
      </c>
      <c r="Z22" s="20">
        <v>31.96</v>
      </c>
      <c r="AA22" s="20">
        <v>34.61</v>
      </c>
      <c r="AB22" s="20">
        <v>34.86</v>
      </c>
      <c r="AC22" s="17">
        <v>83.2</v>
      </c>
      <c r="AD22" s="17">
        <v>41.72</v>
      </c>
      <c r="AE22" s="17">
        <v>60.27</v>
      </c>
      <c r="AF22" s="17">
        <v>43.64</v>
      </c>
      <c r="AG22" s="17">
        <v>22.77</v>
      </c>
      <c r="AH22" s="17">
        <v>20.84</v>
      </c>
      <c r="AI22" s="17">
        <v>-15.39</v>
      </c>
      <c r="AJ22" s="17">
        <v>-31.15</v>
      </c>
      <c r="AK22" s="17">
        <v>-42.14</v>
      </c>
      <c r="AL22" s="17">
        <v>90.03</v>
      </c>
      <c r="AM22" s="17">
        <v>96.17</v>
      </c>
      <c r="AN22" s="17">
        <v>95.57</v>
      </c>
      <c r="AO22" s="20">
        <v>632.96000000000106</v>
      </c>
      <c r="AP22" s="20">
        <v>321.14000000000033</v>
      </c>
      <c r="AQ22" s="20">
        <v>468.85999999999973</v>
      </c>
      <c r="AR22" s="20">
        <v>343.59000000000049</v>
      </c>
      <c r="AS22" s="20">
        <v>181.40000000000023</v>
      </c>
      <c r="AT22" s="20">
        <v>168.08999999999992</v>
      </c>
      <c r="AU22" s="20">
        <v>-125.66999999999994</v>
      </c>
      <c r="AV22" s="20">
        <v>-257.34000000000003</v>
      </c>
      <c r="AW22" s="20">
        <v>-352.20999999999992</v>
      </c>
      <c r="AX22" s="20">
        <v>761.18999999999994</v>
      </c>
      <c r="AY22" s="20">
        <v>822.98000000000047</v>
      </c>
      <c r="AZ22" s="20">
        <v>827.599999999999</v>
      </c>
      <c r="BA22" s="17">
        <f t="shared" si="1"/>
        <v>3168.630000000001</v>
      </c>
      <c r="BB22" s="17">
        <f t="shared" si="2"/>
        <v>158.43</v>
      </c>
      <c r="BC22" s="17">
        <f t="shared" si="3"/>
        <v>465.53</v>
      </c>
      <c r="BD22" s="17">
        <f t="shared" si="4"/>
        <v>3792.5900000000015</v>
      </c>
    </row>
    <row r="23" spans="1:56" x14ac:dyDescent="0.25">
      <c r="A23" t="str">
        <f t="shared" si="0"/>
        <v>ANC.ANC1</v>
      </c>
      <c r="B23" s="1" t="s">
        <v>27</v>
      </c>
      <c r="C23" s="1" t="s">
        <v>28</v>
      </c>
      <c r="D23" s="1" t="s">
        <v>28</v>
      </c>
      <c r="E23" s="17">
        <v>2799.1800000000007</v>
      </c>
      <c r="F23" s="17">
        <v>162.29</v>
      </c>
      <c r="G23" s="17">
        <v>19.950000000000003</v>
      </c>
      <c r="H23" s="17">
        <v>43.96</v>
      </c>
      <c r="I23" s="17">
        <v>6967.119999999999</v>
      </c>
      <c r="J23" s="17">
        <v>23783.08</v>
      </c>
      <c r="K23" s="17">
        <v>279.24000000000007</v>
      </c>
      <c r="L23" s="17">
        <v>3995.16</v>
      </c>
      <c r="M23" s="17">
        <v>54.139999999999972</v>
      </c>
      <c r="N23" s="17">
        <v>737.39</v>
      </c>
      <c r="O23" s="17">
        <v>688.32999999999993</v>
      </c>
      <c r="P23" s="17">
        <v>237.95000000000002</v>
      </c>
      <c r="Q23" s="20">
        <v>139.96</v>
      </c>
      <c r="R23" s="20">
        <v>8.11</v>
      </c>
      <c r="S23" s="20">
        <v>1</v>
      </c>
      <c r="T23" s="20">
        <v>2.2000000000000002</v>
      </c>
      <c r="U23" s="20">
        <v>348.36</v>
      </c>
      <c r="V23" s="20">
        <v>1189.1500000000001</v>
      </c>
      <c r="W23" s="20">
        <v>13.96</v>
      </c>
      <c r="X23" s="20">
        <v>199.76</v>
      </c>
      <c r="Y23" s="20">
        <v>2.71</v>
      </c>
      <c r="Z23" s="20">
        <v>36.869999999999997</v>
      </c>
      <c r="AA23" s="20">
        <v>34.42</v>
      </c>
      <c r="AB23" s="20">
        <v>11.9</v>
      </c>
      <c r="AC23" s="17">
        <v>444.83</v>
      </c>
      <c r="AD23" s="17">
        <v>25.45</v>
      </c>
      <c r="AE23" s="17">
        <v>3.09</v>
      </c>
      <c r="AF23" s="17">
        <v>6.71</v>
      </c>
      <c r="AG23" s="17">
        <v>1049.9100000000001</v>
      </c>
      <c r="AH23" s="17">
        <v>3533.5</v>
      </c>
      <c r="AI23" s="17">
        <v>40.909999999999997</v>
      </c>
      <c r="AJ23" s="17">
        <v>577.73</v>
      </c>
      <c r="AK23" s="17">
        <v>7.73</v>
      </c>
      <c r="AL23" s="17">
        <v>103.86</v>
      </c>
      <c r="AM23" s="17">
        <v>95.63</v>
      </c>
      <c r="AN23" s="17">
        <v>32.619999999999997</v>
      </c>
      <c r="AO23" s="20">
        <v>3383.9700000000007</v>
      </c>
      <c r="AP23" s="20">
        <v>195.84999999999997</v>
      </c>
      <c r="AQ23" s="20">
        <v>24.040000000000003</v>
      </c>
      <c r="AR23" s="20">
        <v>52.870000000000005</v>
      </c>
      <c r="AS23" s="20">
        <v>8365.39</v>
      </c>
      <c r="AT23" s="20">
        <v>28505.730000000003</v>
      </c>
      <c r="AU23" s="20">
        <v>334.11</v>
      </c>
      <c r="AV23" s="20">
        <v>4772.6499999999996</v>
      </c>
      <c r="AW23" s="20">
        <v>64.57999999999997</v>
      </c>
      <c r="AX23" s="20">
        <v>878.12</v>
      </c>
      <c r="AY23" s="20">
        <v>818.37999999999988</v>
      </c>
      <c r="AZ23" s="20">
        <v>282.47000000000003</v>
      </c>
      <c r="BA23" s="17">
        <f t="shared" si="1"/>
        <v>39767.789999999994</v>
      </c>
      <c r="BB23" s="17">
        <f t="shared" si="2"/>
        <v>1988.4000000000003</v>
      </c>
      <c r="BC23" s="17">
        <f t="shared" si="3"/>
        <v>5921.9699999999984</v>
      </c>
      <c r="BD23" s="17">
        <f t="shared" si="4"/>
        <v>47678.160000000011</v>
      </c>
    </row>
    <row r="24" spans="1:56" x14ac:dyDescent="0.25">
      <c r="A24" t="str">
        <f t="shared" si="0"/>
        <v>APC.BCHEXP</v>
      </c>
      <c r="B24" s="1" t="s">
        <v>20</v>
      </c>
      <c r="C24" s="1" t="s">
        <v>29</v>
      </c>
      <c r="D24" s="1" t="s">
        <v>30</v>
      </c>
      <c r="E24" s="17">
        <v>0</v>
      </c>
      <c r="F24" s="17">
        <v>0</v>
      </c>
      <c r="G24" s="17">
        <v>0</v>
      </c>
      <c r="H24" s="17">
        <v>0</v>
      </c>
      <c r="I24" s="17">
        <v>0</v>
      </c>
      <c r="J24" s="17">
        <v>0</v>
      </c>
      <c r="K24" s="17">
        <v>0</v>
      </c>
      <c r="L24" s="17">
        <v>0</v>
      </c>
      <c r="M24" s="17">
        <v>0</v>
      </c>
      <c r="N24" s="17">
        <v>0</v>
      </c>
      <c r="O24" s="17">
        <v>676.81</v>
      </c>
      <c r="P24" s="17">
        <v>0</v>
      </c>
      <c r="Q24" s="20">
        <v>0</v>
      </c>
      <c r="R24" s="20">
        <v>0</v>
      </c>
      <c r="S24" s="20">
        <v>0</v>
      </c>
      <c r="T24" s="20">
        <v>0</v>
      </c>
      <c r="U24" s="20">
        <v>0</v>
      </c>
      <c r="V24" s="20">
        <v>0</v>
      </c>
      <c r="W24" s="20">
        <v>0</v>
      </c>
      <c r="X24" s="20">
        <v>0</v>
      </c>
      <c r="Y24" s="20">
        <v>0</v>
      </c>
      <c r="Z24" s="20">
        <v>0</v>
      </c>
      <c r="AA24" s="20">
        <v>33.840000000000003</v>
      </c>
      <c r="AB24" s="20">
        <v>0</v>
      </c>
      <c r="AC24" s="17">
        <v>0</v>
      </c>
      <c r="AD24" s="17">
        <v>0</v>
      </c>
      <c r="AE24" s="17">
        <v>0</v>
      </c>
      <c r="AF24" s="17">
        <v>0</v>
      </c>
      <c r="AG24" s="17">
        <v>0</v>
      </c>
      <c r="AH24" s="17">
        <v>0</v>
      </c>
      <c r="AI24" s="17">
        <v>0</v>
      </c>
      <c r="AJ24" s="17">
        <v>0</v>
      </c>
      <c r="AK24" s="17">
        <v>0</v>
      </c>
      <c r="AL24" s="17">
        <v>0</v>
      </c>
      <c r="AM24" s="17">
        <v>94.03</v>
      </c>
      <c r="AN24" s="17">
        <v>0</v>
      </c>
      <c r="AO24" s="20">
        <v>0</v>
      </c>
      <c r="AP24" s="20">
        <v>0</v>
      </c>
      <c r="AQ24" s="20">
        <v>0</v>
      </c>
      <c r="AR24" s="20">
        <v>0</v>
      </c>
      <c r="AS24" s="20">
        <v>0</v>
      </c>
      <c r="AT24" s="20">
        <v>0</v>
      </c>
      <c r="AU24" s="20">
        <v>0</v>
      </c>
      <c r="AV24" s="20">
        <v>0</v>
      </c>
      <c r="AW24" s="20">
        <v>0</v>
      </c>
      <c r="AX24" s="20">
        <v>0</v>
      </c>
      <c r="AY24" s="20">
        <v>804.68</v>
      </c>
      <c r="AZ24" s="20">
        <v>0</v>
      </c>
      <c r="BA24" s="17">
        <f t="shared" si="1"/>
        <v>676.81</v>
      </c>
      <c r="BB24" s="17">
        <f t="shared" si="2"/>
        <v>33.840000000000003</v>
      </c>
      <c r="BC24" s="17">
        <f t="shared" si="3"/>
        <v>94.03</v>
      </c>
      <c r="BD24" s="17">
        <f t="shared" si="4"/>
        <v>804.68</v>
      </c>
    </row>
    <row r="25" spans="1:56" x14ac:dyDescent="0.25">
      <c r="A25" t="str">
        <f t="shared" si="0"/>
        <v>VQW.ARD1</v>
      </c>
      <c r="B25" s="1" t="s">
        <v>31</v>
      </c>
      <c r="C25" s="1" t="s">
        <v>32</v>
      </c>
      <c r="D25" s="1" t="s">
        <v>32</v>
      </c>
      <c r="E25" s="17">
        <v>2914.8500000000017</v>
      </c>
      <c r="F25" s="17">
        <v>1401.2400000000002</v>
      </c>
      <c r="G25" s="17">
        <v>1981.5099999999986</v>
      </c>
      <c r="H25" s="17">
        <v>1452.429999999998</v>
      </c>
      <c r="I25" s="17">
        <v>955.13999999999828</v>
      </c>
      <c r="J25" s="17">
        <v>1056.4199999999996</v>
      </c>
      <c r="K25" s="17">
        <v>433.56000000000085</v>
      </c>
      <c r="L25" s="17">
        <v>796.84999999999854</v>
      </c>
      <c r="M25" s="17">
        <v>1058.4799999999984</v>
      </c>
      <c r="N25" s="17">
        <v>2029.2400000000011</v>
      </c>
      <c r="O25" s="17">
        <v>2039.8300000000022</v>
      </c>
      <c r="P25" s="17">
        <v>2291.6699999999983</v>
      </c>
      <c r="Q25" s="20">
        <v>145.74</v>
      </c>
      <c r="R25" s="20">
        <v>70.06</v>
      </c>
      <c r="S25" s="20">
        <v>99.08</v>
      </c>
      <c r="T25" s="20">
        <v>72.62</v>
      </c>
      <c r="U25" s="20">
        <v>47.76</v>
      </c>
      <c r="V25" s="20">
        <v>52.82</v>
      </c>
      <c r="W25" s="20">
        <v>21.68</v>
      </c>
      <c r="X25" s="20">
        <v>39.840000000000003</v>
      </c>
      <c r="Y25" s="20">
        <v>52.92</v>
      </c>
      <c r="Z25" s="20">
        <v>101.46</v>
      </c>
      <c r="AA25" s="20">
        <v>101.99</v>
      </c>
      <c r="AB25" s="20">
        <v>114.58</v>
      </c>
      <c r="AC25" s="17">
        <v>463.21</v>
      </c>
      <c r="AD25" s="17">
        <v>219.7</v>
      </c>
      <c r="AE25" s="17">
        <v>306.88</v>
      </c>
      <c r="AF25" s="17">
        <v>221.86</v>
      </c>
      <c r="AG25" s="17">
        <v>143.94</v>
      </c>
      <c r="AH25" s="17">
        <v>156.94999999999999</v>
      </c>
      <c r="AI25" s="17">
        <v>63.52</v>
      </c>
      <c r="AJ25" s="17">
        <v>115.23</v>
      </c>
      <c r="AK25" s="17">
        <v>151.04</v>
      </c>
      <c r="AL25" s="17">
        <v>285.81</v>
      </c>
      <c r="AM25" s="17">
        <v>283.39999999999998</v>
      </c>
      <c r="AN25" s="17">
        <v>314.16000000000003</v>
      </c>
      <c r="AO25" s="20">
        <v>3523.800000000002</v>
      </c>
      <c r="AP25" s="20">
        <v>1691.0000000000002</v>
      </c>
      <c r="AQ25" s="20">
        <v>2387.4699999999989</v>
      </c>
      <c r="AR25" s="20">
        <v>1746.909999999998</v>
      </c>
      <c r="AS25" s="20">
        <v>1146.8399999999983</v>
      </c>
      <c r="AT25" s="20">
        <v>1266.1899999999996</v>
      </c>
      <c r="AU25" s="20">
        <v>518.7600000000009</v>
      </c>
      <c r="AV25" s="20">
        <v>951.91999999999859</v>
      </c>
      <c r="AW25" s="20">
        <v>1262.4399999999985</v>
      </c>
      <c r="AX25" s="20">
        <v>2416.5100000000011</v>
      </c>
      <c r="AY25" s="20">
        <v>2425.2200000000021</v>
      </c>
      <c r="AZ25" s="20">
        <v>2720.409999999998</v>
      </c>
      <c r="BA25" s="17">
        <f t="shared" si="1"/>
        <v>18411.219999999994</v>
      </c>
      <c r="BB25" s="17">
        <f t="shared" si="2"/>
        <v>920.55000000000007</v>
      </c>
      <c r="BC25" s="17">
        <f t="shared" si="3"/>
        <v>2725.7000000000003</v>
      </c>
      <c r="BD25" s="17">
        <f t="shared" si="4"/>
        <v>22057.469999999994</v>
      </c>
    </row>
    <row r="26" spans="1:56" x14ac:dyDescent="0.25">
      <c r="A26" t="str">
        <f t="shared" si="0"/>
        <v>TAU.BAR</v>
      </c>
      <c r="B26" s="1" t="s">
        <v>33</v>
      </c>
      <c r="C26" s="1" t="s">
        <v>34</v>
      </c>
      <c r="D26" s="1" t="s">
        <v>34</v>
      </c>
      <c r="E26" s="17">
        <v>-776.34</v>
      </c>
      <c r="F26" s="17">
        <v>-4826.95</v>
      </c>
      <c r="G26" s="17">
        <v>-4855.71</v>
      </c>
      <c r="H26" s="17">
        <v>-3865.8399999999997</v>
      </c>
      <c r="I26" s="17">
        <v>-15188.469999999998</v>
      </c>
      <c r="J26" s="17">
        <v>-25449.42</v>
      </c>
      <c r="K26" s="17">
        <v>-4047.55</v>
      </c>
      <c r="L26" s="17">
        <v>-4787.78</v>
      </c>
      <c r="M26" s="17">
        <v>-1260.6000000000001</v>
      </c>
      <c r="N26" s="17">
        <v>-2451.9699999999998</v>
      </c>
      <c r="O26" s="17">
        <v>-3104.17</v>
      </c>
      <c r="P26" s="17">
        <v>-3423.52</v>
      </c>
      <c r="Q26" s="20">
        <v>-38.82</v>
      </c>
      <c r="R26" s="20">
        <v>-241.35</v>
      </c>
      <c r="S26" s="20">
        <v>-242.79</v>
      </c>
      <c r="T26" s="20">
        <v>-193.29</v>
      </c>
      <c r="U26" s="20">
        <v>-759.42</v>
      </c>
      <c r="V26" s="20">
        <v>-1272.47</v>
      </c>
      <c r="W26" s="20">
        <v>-202.38</v>
      </c>
      <c r="X26" s="20">
        <v>-239.39</v>
      </c>
      <c r="Y26" s="20">
        <v>-63.03</v>
      </c>
      <c r="Z26" s="20">
        <v>-122.6</v>
      </c>
      <c r="AA26" s="20">
        <v>-155.21</v>
      </c>
      <c r="AB26" s="20">
        <v>-171.18</v>
      </c>
      <c r="AC26" s="17">
        <v>-123.37</v>
      </c>
      <c r="AD26" s="17">
        <v>-756.82</v>
      </c>
      <c r="AE26" s="17">
        <v>-752.02</v>
      </c>
      <c r="AF26" s="17">
        <v>-590.51</v>
      </c>
      <c r="AG26" s="17">
        <v>-2288.83</v>
      </c>
      <c r="AH26" s="17">
        <v>-3781.07</v>
      </c>
      <c r="AI26" s="17">
        <v>-593.04</v>
      </c>
      <c r="AJ26" s="17">
        <v>-692.34</v>
      </c>
      <c r="AK26" s="17">
        <v>-179.88</v>
      </c>
      <c r="AL26" s="17">
        <v>-345.35</v>
      </c>
      <c r="AM26" s="17">
        <v>-431.28</v>
      </c>
      <c r="AN26" s="17">
        <v>-469.32</v>
      </c>
      <c r="AO26" s="20">
        <v>-938.53000000000009</v>
      </c>
      <c r="AP26" s="20">
        <v>-5825.12</v>
      </c>
      <c r="AQ26" s="20">
        <v>-5850.52</v>
      </c>
      <c r="AR26" s="20">
        <v>-4649.6399999999994</v>
      </c>
      <c r="AS26" s="20">
        <v>-18236.719999999998</v>
      </c>
      <c r="AT26" s="20">
        <v>-30502.959999999999</v>
      </c>
      <c r="AU26" s="20">
        <v>-4842.97</v>
      </c>
      <c r="AV26" s="20">
        <v>-5719.51</v>
      </c>
      <c r="AW26" s="20">
        <v>-1503.5100000000002</v>
      </c>
      <c r="AX26" s="20">
        <v>-2919.9199999999996</v>
      </c>
      <c r="AY26" s="20">
        <v>-3690.66</v>
      </c>
      <c r="AZ26" s="20">
        <v>-4064.02</v>
      </c>
      <c r="BA26" s="17">
        <f t="shared" si="1"/>
        <v>-74038.319999999992</v>
      </c>
      <c r="BB26" s="17">
        <f t="shared" si="2"/>
        <v>-3701.9300000000003</v>
      </c>
      <c r="BC26" s="17">
        <f t="shared" si="3"/>
        <v>-11003.83</v>
      </c>
      <c r="BD26" s="17">
        <f t="shared" si="4"/>
        <v>-88744.079999999987</v>
      </c>
    </row>
    <row r="27" spans="1:56" x14ac:dyDescent="0.25">
      <c r="A27" t="str">
        <f t="shared" si="0"/>
        <v>TCN.BCR2</v>
      </c>
      <c r="B27" s="1" t="s">
        <v>35</v>
      </c>
      <c r="C27" s="1" t="s">
        <v>36</v>
      </c>
      <c r="D27" s="1" t="s">
        <v>36</v>
      </c>
      <c r="E27" s="17">
        <v>-35536.080000000002</v>
      </c>
      <c r="F27" s="17">
        <v>-27583.65</v>
      </c>
      <c r="G27" s="17">
        <v>-19778.180000000004</v>
      </c>
      <c r="H27" s="17">
        <v>-14641.929999999997</v>
      </c>
      <c r="I27" s="17">
        <v>-59576.790000000008</v>
      </c>
      <c r="J27" s="17">
        <v>-120054.87999999999</v>
      </c>
      <c r="K27" s="17">
        <v>-23587.68</v>
      </c>
      <c r="L27" s="17">
        <v>-38954.35</v>
      </c>
      <c r="M27" s="17">
        <v>-19085.57</v>
      </c>
      <c r="N27" s="17">
        <v>-18381.740000000002</v>
      </c>
      <c r="O27" s="17">
        <v>-16008.559999999998</v>
      </c>
      <c r="P27" s="17">
        <v>-18560.41</v>
      </c>
      <c r="Q27" s="20">
        <v>-1776.8</v>
      </c>
      <c r="R27" s="20">
        <v>-1379.18</v>
      </c>
      <c r="S27" s="20">
        <v>-988.91</v>
      </c>
      <c r="T27" s="20">
        <v>-732.1</v>
      </c>
      <c r="U27" s="20">
        <v>-2978.84</v>
      </c>
      <c r="V27" s="20">
        <v>-6002.74</v>
      </c>
      <c r="W27" s="20">
        <v>-1179.3800000000001</v>
      </c>
      <c r="X27" s="20">
        <v>-1947.72</v>
      </c>
      <c r="Y27" s="20">
        <v>-954.28</v>
      </c>
      <c r="Z27" s="20">
        <v>-919.09</v>
      </c>
      <c r="AA27" s="20">
        <v>-800.43</v>
      </c>
      <c r="AB27" s="20">
        <v>-928.02</v>
      </c>
      <c r="AC27" s="17">
        <v>-5647.2</v>
      </c>
      <c r="AD27" s="17">
        <v>-4324.88</v>
      </c>
      <c r="AE27" s="17">
        <v>-3063.12</v>
      </c>
      <c r="AF27" s="17">
        <v>-2236.56</v>
      </c>
      <c r="AG27" s="17">
        <v>-8977.9500000000007</v>
      </c>
      <c r="AH27" s="17">
        <v>-17836.8</v>
      </c>
      <c r="AI27" s="17">
        <v>-3456</v>
      </c>
      <c r="AJ27" s="17">
        <v>-5633.05</v>
      </c>
      <c r="AK27" s="17">
        <v>-2723.42</v>
      </c>
      <c r="AL27" s="17">
        <v>-2589</v>
      </c>
      <c r="AM27" s="17">
        <v>-2224.15</v>
      </c>
      <c r="AN27" s="17">
        <v>-2544.37</v>
      </c>
      <c r="AO27" s="20">
        <v>-42960.08</v>
      </c>
      <c r="AP27" s="20">
        <v>-33287.71</v>
      </c>
      <c r="AQ27" s="20">
        <v>-23830.210000000003</v>
      </c>
      <c r="AR27" s="20">
        <v>-17610.589999999997</v>
      </c>
      <c r="AS27" s="20">
        <v>-71533.58</v>
      </c>
      <c r="AT27" s="20">
        <v>-143894.41999999998</v>
      </c>
      <c r="AU27" s="20">
        <v>-28223.06</v>
      </c>
      <c r="AV27" s="20">
        <v>-46535.12</v>
      </c>
      <c r="AW27" s="20">
        <v>-22763.269999999997</v>
      </c>
      <c r="AX27" s="20">
        <v>-21889.83</v>
      </c>
      <c r="AY27" s="20">
        <v>-19033.14</v>
      </c>
      <c r="AZ27" s="20">
        <v>-22032.799999999999</v>
      </c>
      <c r="BA27" s="17">
        <f t="shared" si="1"/>
        <v>-411749.81999999995</v>
      </c>
      <c r="BB27" s="17">
        <f t="shared" si="2"/>
        <v>-20587.490000000002</v>
      </c>
      <c r="BC27" s="17">
        <f t="shared" si="3"/>
        <v>-61256.5</v>
      </c>
      <c r="BD27" s="17">
        <f t="shared" si="4"/>
        <v>-493593.81</v>
      </c>
    </row>
    <row r="28" spans="1:56" x14ac:dyDescent="0.25">
      <c r="A28" t="str">
        <f t="shared" si="0"/>
        <v>TCN.BCRK</v>
      </c>
      <c r="B28" s="1" t="s">
        <v>35</v>
      </c>
      <c r="C28" s="1" t="s">
        <v>37</v>
      </c>
      <c r="D28" s="1" t="s">
        <v>37</v>
      </c>
      <c r="E28" s="17">
        <v>-1205.4700000000003</v>
      </c>
      <c r="F28" s="17">
        <v>-9845.02</v>
      </c>
      <c r="G28" s="17">
        <v>-12827.300000000001</v>
      </c>
      <c r="H28" s="17">
        <v>-10240.110000000002</v>
      </c>
      <c r="I28" s="17">
        <v>-5775.19</v>
      </c>
      <c r="J28" s="17">
        <v>-87253.27</v>
      </c>
      <c r="K28" s="17">
        <v>0</v>
      </c>
      <c r="L28" s="17">
        <v>-802.4799999999999</v>
      </c>
      <c r="M28" s="17">
        <v>-495.88000000000005</v>
      </c>
      <c r="N28" s="17">
        <v>-702.44</v>
      </c>
      <c r="O28" s="17">
        <v>-887.29000000000008</v>
      </c>
      <c r="P28" s="17">
        <v>-4804.6099999999997</v>
      </c>
      <c r="Q28" s="20">
        <v>-60.27</v>
      </c>
      <c r="R28" s="20">
        <v>-492.25</v>
      </c>
      <c r="S28" s="20">
        <v>-641.37</v>
      </c>
      <c r="T28" s="20">
        <v>-512.01</v>
      </c>
      <c r="U28" s="20">
        <v>-288.76</v>
      </c>
      <c r="V28" s="20">
        <v>-4362.66</v>
      </c>
      <c r="W28" s="20">
        <v>0</v>
      </c>
      <c r="X28" s="20">
        <v>-40.119999999999997</v>
      </c>
      <c r="Y28" s="20">
        <v>-24.79</v>
      </c>
      <c r="Z28" s="20">
        <v>-35.119999999999997</v>
      </c>
      <c r="AA28" s="20">
        <v>-44.36</v>
      </c>
      <c r="AB28" s="20">
        <v>-240.23</v>
      </c>
      <c r="AC28" s="17">
        <v>-191.57</v>
      </c>
      <c r="AD28" s="17">
        <v>-1543.61</v>
      </c>
      <c r="AE28" s="17">
        <v>-1986.61</v>
      </c>
      <c r="AF28" s="17">
        <v>-1564.18</v>
      </c>
      <c r="AG28" s="17">
        <v>-870.29</v>
      </c>
      <c r="AH28" s="17">
        <v>-12963.4</v>
      </c>
      <c r="AI28" s="17">
        <v>0</v>
      </c>
      <c r="AJ28" s="17">
        <v>-116.04</v>
      </c>
      <c r="AK28" s="17">
        <v>-70.760000000000005</v>
      </c>
      <c r="AL28" s="17">
        <v>-98.94</v>
      </c>
      <c r="AM28" s="17">
        <v>-123.28</v>
      </c>
      <c r="AN28" s="17">
        <v>-658.64</v>
      </c>
      <c r="AO28" s="20">
        <v>-1457.3100000000002</v>
      </c>
      <c r="AP28" s="20">
        <v>-11880.880000000001</v>
      </c>
      <c r="AQ28" s="20">
        <v>-15455.280000000002</v>
      </c>
      <c r="AR28" s="20">
        <v>-12316.300000000003</v>
      </c>
      <c r="AS28" s="20">
        <v>-6934.24</v>
      </c>
      <c r="AT28" s="20">
        <v>-104579.33</v>
      </c>
      <c r="AU28" s="20">
        <v>0</v>
      </c>
      <c r="AV28" s="20">
        <v>-958.63999999999987</v>
      </c>
      <c r="AW28" s="20">
        <v>-591.43000000000006</v>
      </c>
      <c r="AX28" s="20">
        <v>-836.5</v>
      </c>
      <c r="AY28" s="20">
        <v>-1054.93</v>
      </c>
      <c r="AZ28" s="20">
        <v>-5703.48</v>
      </c>
      <c r="BA28" s="17">
        <f t="shared" si="1"/>
        <v>-134839.06</v>
      </c>
      <c r="BB28" s="17">
        <f t="shared" si="2"/>
        <v>-6741.9399999999987</v>
      </c>
      <c r="BC28" s="17">
        <f t="shared" si="3"/>
        <v>-20187.319999999996</v>
      </c>
      <c r="BD28" s="17">
        <f t="shared" si="4"/>
        <v>-161768.32000000001</v>
      </c>
    </row>
    <row r="29" spans="1:56" x14ac:dyDescent="0.25">
      <c r="A29" t="str">
        <f t="shared" si="0"/>
        <v>TAU.BIG</v>
      </c>
      <c r="B29" s="1" t="s">
        <v>33</v>
      </c>
      <c r="C29" s="1" t="s">
        <v>38</v>
      </c>
      <c r="D29" s="1" t="s">
        <v>38</v>
      </c>
      <c r="E29" s="17">
        <v>-34992.570000000007</v>
      </c>
      <c r="F29" s="17">
        <v>-39884.620000000003</v>
      </c>
      <c r="G29" s="17">
        <v>-31345.000000000004</v>
      </c>
      <c r="H29" s="17">
        <v>-30421.279999999999</v>
      </c>
      <c r="I29" s="17">
        <v>-89567.61</v>
      </c>
      <c r="J29" s="17">
        <v>-137726.96000000002</v>
      </c>
      <c r="K29" s="17">
        <v>-28230.67</v>
      </c>
      <c r="L29" s="17">
        <v>-48950.9</v>
      </c>
      <c r="M29" s="17">
        <v>-27387.87</v>
      </c>
      <c r="N29" s="17">
        <v>-29870.31</v>
      </c>
      <c r="O29" s="17">
        <v>-35445.480000000003</v>
      </c>
      <c r="P29" s="17">
        <v>-38128.639999999999</v>
      </c>
      <c r="Q29" s="20">
        <v>-1749.63</v>
      </c>
      <c r="R29" s="20">
        <v>-1994.23</v>
      </c>
      <c r="S29" s="20">
        <v>-1567.25</v>
      </c>
      <c r="T29" s="20">
        <v>-1521.06</v>
      </c>
      <c r="U29" s="20">
        <v>-4478.38</v>
      </c>
      <c r="V29" s="20">
        <v>-6886.35</v>
      </c>
      <c r="W29" s="20">
        <v>-1411.53</v>
      </c>
      <c r="X29" s="20">
        <v>-2447.5500000000002</v>
      </c>
      <c r="Y29" s="20">
        <v>-1369.39</v>
      </c>
      <c r="Z29" s="20">
        <v>-1493.52</v>
      </c>
      <c r="AA29" s="20">
        <v>-1772.27</v>
      </c>
      <c r="AB29" s="20">
        <v>-1906.43</v>
      </c>
      <c r="AC29" s="17">
        <v>-5560.83</v>
      </c>
      <c r="AD29" s="17">
        <v>-6253.56</v>
      </c>
      <c r="AE29" s="17">
        <v>-4854.51</v>
      </c>
      <c r="AF29" s="17">
        <v>-4646.8599999999997</v>
      </c>
      <c r="AG29" s="17">
        <v>-13497.42</v>
      </c>
      <c r="AH29" s="17">
        <v>-20462.38</v>
      </c>
      <c r="AI29" s="17">
        <v>-4136.28</v>
      </c>
      <c r="AJ29" s="17">
        <v>-7078.61</v>
      </c>
      <c r="AK29" s="17">
        <v>-3908.12</v>
      </c>
      <c r="AL29" s="17">
        <v>-4207.12</v>
      </c>
      <c r="AM29" s="17">
        <v>-4924.62</v>
      </c>
      <c r="AN29" s="17">
        <v>-5226.8900000000003</v>
      </c>
      <c r="AO29" s="20">
        <v>-42303.030000000006</v>
      </c>
      <c r="AP29" s="20">
        <v>-48132.41</v>
      </c>
      <c r="AQ29" s="20">
        <v>-37766.76</v>
      </c>
      <c r="AR29" s="20">
        <v>-36589.199999999997</v>
      </c>
      <c r="AS29" s="20">
        <v>-107543.41</v>
      </c>
      <c r="AT29" s="20">
        <v>-165075.69000000003</v>
      </c>
      <c r="AU29" s="20">
        <v>-33778.479999999996</v>
      </c>
      <c r="AV29" s="20">
        <v>-58477.060000000005</v>
      </c>
      <c r="AW29" s="20">
        <v>-32665.379999999997</v>
      </c>
      <c r="AX29" s="20">
        <v>-35570.950000000004</v>
      </c>
      <c r="AY29" s="20">
        <v>-42142.37</v>
      </c>
      <c r="AZ29" s="20">
        <v>-45261.96</v>
      </c>
      <c r="BA29" s="17">
        <f t="shared" si="1"/>
        <v>-571951.91</v>
      </c>
      <c r="BB29" s="17">
        <f t="shared" si="2"/>
        <v>-28597.59</v>
      </c>
      <c r="BC29" s="17">
        <f t="shared" si="3"/>
        <v>-84757.199999999983</v>
      </c>
      <c r="BD29" s="17">
        <f t="shared" si="4"/>
        <v>-685306.70000000007</v>
      </c>
    </row>
    <row r="30" spans="1:56" x14ac:dyDescent="0.25">
      <c r="A30" t="str">
        <f t="shared" si="0"/>
        <v>TAU.BPW</v>
      </c>
      <c r="B30" s="1" t="s">
        <v>33</v>
      </c>
      <c r="C30" s="1" t="s">
        <v>39</v>
      </c>
      <c r="D30" s="1" t="s">
        <v>39</v>
      </c>
      <c r="E30" s="17">
        <v>-4850.1899999999996</v>
      </c>
      <c r="F30" s="17">
        <v>-5097.62</v>
      </c>
      <c r="G30" s="17">
        <v>-3694.12</v>
      </c>
      <c r="H30" s="17">
        <v>-3188.82</v>
      </c>
      <c r="I30" s="17">
        <v>-17652.16</v>
      </c>
      <c r="J30" s="17">
        <v>-24458.18</v>
      </c>
      <c r="K30" s="17">
        <v>-6117.11</v>
      </c>
      <c r="L30" s="17">
        <v>-7004.31</v>
      </c>
      <c r="M30" s="17">
        <v>-4272.8999999999996</v>
      </c>
      <c r="N30" s="17">
        <v>-3829.19</v>
      </c>
      <c r="O30" s="17">
        <v>-2593.39</v>
      </c>
      <c r="P30" s="17">
        <v>-2847.5699999999997</v>
      </c>
      <c r="Q30" s="20">
        <v>-242.51</v>
      </c>
      <c r="R30" s="20">
        <v>-254.88</v>
      </c>
      <c r="S30" s="20">
        <v>-184.71</v>
      </c>
      <c r="T30" s="20">
        <v>-159.44</v>
      </c>
      <c r="U30" s="20">
        <v>-882.61</v>
      </c>
      <c r="V30" s="20">
        <v>-1222.9100000000001</v>
      </c>
      <c r="W30" s="20">
        <v>-305.86</v>
      </c>
      <c r="X30" s="20">
        <v>-350.22</v>
      </c>
      <c r="Y30" s="20">
        <v>-213.65</v>
      </c>
      <c r="Z30" s="20">
        <v>-191.46</v>
      </c>
      <c r="AA30" s="20">
        <v>-129.66999999999999</v>
      </c>
      <c r="AB30" s="20">
        <v>-142.38</v>
      </c>
      <c r="AC30" s="17">
        <v>-770.77</v>
      </c>
      <c r="AD30" s="17">
        <v>-799.26</v>
      </c>
      <c r="AE30" s="17">
        <v>-572.12</v>
      </c>
      <c r="AF30" s="17">
        <v>-487.09</v>
      </c>
      <c r="AG30" s="17">
        <v>-2660.1</v>
      </c>
      <c r="AH30" s="17">
        <v>-3633.8</v>
      </c>
      <c r="AI30" s="17">
        <v>-896.26</v>
      </c>
      <c r="AJ30" s="17">
        <v>-1012.87</v>
      </c>
      <c r="AK30" s="17">
        <v>-609.72</v>
      </c>
      <c r="AL30" s="17">
        <v>-539.33000000000004</v>
      </c>
      <c r="AM30" s="17">
        <v>-360.31</v>
      </c>
      <c r="AN30" s="17">
        <v>-390.36</v>
      </c>
      <c r="AO30" s="20">
        <v>-5863.4699999999993</v>
      </c>
      <c r="AP30" s="20">
        <v>-6151.76</v>
      </c>
      <c r="AQ30" s="20">
        <v>-4450.95</v>
      </c>
      <c r="AR30" s="20">
        <v>-3835.3500000000004</v>
      </c>
      <c r="AS30" s="20">
        <v>-21194.87</v>
      </c>
      <c r="AT30" s="20">
        <v>-29314.89</v>
      </c>
      <c r="AU30" s="20">
        <v>-7319.23</v>
      </c>
      <c r="AV30" s="20">
        <v>-8367.4000000000015</v>
      </c>
      <c r="AW30" s="20">
        <v>-5096.2699999999995</v>
      </c>
      <c r="AX30" s="20">
        <v>-4559.9800000000005</v>
      </c>
      <c r="AY30" s="20">
        <v>-3083.37</v>
      </c>
      <c r="AZ30" s="20">
        <v>-3380.31</v>
      </c>
      <c r="BA30" s="17">
        <f t="shared" si="1"/>
        <v>-85605.56</v>
      </c>
      <c r="BB30" s="17">
        <f t="shared" si="2"/>
        <v>-4280.3</v>
      </c>
      <c r="BC30" s="17">
        <f t="shared" si="3"/>
        <v>-12731.99</v>
      </c>
      <c r="BD30" s="17">
        <f t="shared" si="4"/>
        <v>-102617.84999999998</v>
      </c>
    </row>
    <row r="31" spans="1:56" x14ac:dyDescent="0.25">
      <c r="A31" t="str">
        <f t="shared" si="0"/>
        <v>ALPL.BR3</v>
      </c>
      <c r="B31" s="1" t="s">
        <v>40</v>
      </c>
      <c r="C31" s="1" t="s">
        <v>41</v>
      </c>
      <c r="D31" s="1" t="s">
        <v>41</v>
      </c>
      <c r="E31" s="17">
        <v>-19093.170000000006</v>
      </c>
      <c r="F31" s="17">
        <v>-9106.9799999999977</v>
      </c>
      <c r="G31" s="17">
        <v>-3830.8699999999985</v>
      </c>
      <c r="H31" s="17">
        <v>-2534.6600000000012</v>
      </c>
      <c r="I31" s="17">
        <v>-841.19999999999993</v>
      </c>
      <c r="J31" s="17">
        <v>-31241.39</v>
      </c>
      <c r="K31" s="17">
        <v>-9368.19</v>
      </c>
      <c r="L31" s="17">
        <v>-9451.33</v>
      </c>
      <c r="M31" s="17">
        <v>0</v>
      </c>
      <c r="N31" s="17">
        <v>0</v>
      </c>
      <c r="O31" s="17">
        <v>0</v>
      </c>
      <c r="P31" s="17">
        <v>0</v>
      </c>
      <c r="Q31" s="20">
        <v>-954.66</v>
      </c>
      <c r="R31" s="20">
        <v>-455.35</v>
      </c>
      <c r="S31" s="20">
        <v>-191.54</v>
      </c>
      <c r="T31" s="20">
        <v>-126.73</v>
      </c>
      <c r="U31" s="20">
        <v>-42.06</v>
      </c>
      <c r="V31" s="20">
        <v>-1562.07</v>
      </c>
      <c r="W31" s="20">
        <v>-468.41</v>
      </c>
      <c r="X31" s="20">
        <v>-472.57</v>
      </c>
      <c r="Y31" s="20">
        <v>0</v>
      </c>
      <c r="Z31" s="20">
        <v>0</v>
      </c>
      <c r="AA31" s="20">
        <v>0</v>
      </c>
      <c r="AB31" s="20">
        <v>0</v>
      </c>
      <c r="AC31" s="17">
        <v>-3034.18</v>
      </c>
      <c r="AD31" s="17">
        <v>-1427.89</v>
      </c>
      <c r="AE31" s="17">
        <v>-593.29999999999995</v>
      </c>
      <c r="AF31" s="17">
        <v>-387.17</v>
      </c>
      <c r="AG31" s="17">
        <v>-126.76</v>
      </c>
      <c r="AH31" s="17">
        <v>-4641.6000000000004</v>
      </c>
      <c r="AI31" s="17">
        <v>-1372.6</v>
      </c>
      <c r="AJ31" s="17">
        <v>-1366.72</v>
      </c>
      <c r="AK31" s="17">
        <v>0</v>
      </c>
      <c r="AL31" s="17">
        <v>0</v>
      </c>
      <c r="AM31" s="17">
        <v>0</v>
      </c>
      <c r="AN31" s="17">
        <v>0</v>
      </c>
      <c r="AO31" s="20">
        <v>-23082.010000000006</v>
      </c>
      <c r="AP31" s="20">
        <v>-10990.219999999998</v>
      </c>
      <c r="AQ31" s="20">
        <v>-4615.7099999999982</v>
      </c>
      <c r="AR31" s="20">
        <v>-3048.5600000000013</v>
      </c>
      <c r="AS31" s="20">
        <v>-1010.02</v>
      </c>
      <c r="AT31" s="20">
        <v>-37445.06</v>
      </c>
      <c r="AU31" s="20">
        <v>-11209.2</v>
      </c>
      <c r="AV31" s="20">
        <v>-11290.619999999999</v>
      </c>
      <c r="AW31" s="20">
        <v>0</v>
      </c>
      <c r="AX31" s="20">
        <v>0</v>
      </c>
      <c r="AY31" s="20">
        <v>0</v>
      </c>
      <c r="AZ31" s="20">
        <v>0</v>
      </c>
      <c r="BA31" s="17">
        <f t="shared" si="1"/>
        <v>-85467.79</v>
      </c>
      <c r="BB31" s="17">
        <f t="shared" si="2"/>
        <v>-4273.3899999999994</v>
      </c>
      <c r="BC31" s="17">
        <f t="shared" si="3"/>
        <v>-12950.220000000001</v>
      </c>
      <c r="BD31" s="17">
        <f t="shared" si="4"/>
        <v>-102691.39999999998</v>
      </c>
    </row>
    <row r="32" spans="1:56" x14ac:dyDescent="0.25">
      <c r="A32" t="str">
        <f t="shared" si="0"/>
        <v>ALPL.BR4</v>
      </c>
      <c r="B32" s="1" t="s">
        <v>40</v>
      </c>
      <c r="C32" s="1" t="s">
        <v>42</v>
      </c>
      <c r="D32" s="1" t="s">
        <v>42</v>
      </c>
      <c r="E32" s="17">
        <v>-57064.590000000018</v>
      </c>
      <c r="F32" s="17">
        <v>-36110.12000000001</v>
      </c>
      <c r="G32" s="17">
        <v>-28854.700000000004</v>
      </c>
      <c r="H32" s="17">
        <v>-34087.799999999996</v>
      </c>
      <c r="I32" s="17">
        <v>-118695.45000000001</v>
      </c>
      <c r="J32" s="17">
        <v>-192828.09000000003</v>
      </c>
      <c r="K32" s="17">
        <v>-39323.459999999992</v>
      </c>
      <c r="L32" s="17">
        <v>-62973.47</v>
      </c>
      <c r="M32" s="17">
        <v>-34699.030000000013</v>
      </c>
      <c r="N32" s="17">
        <v>-10216.77</v>
      </c>
      <c r="O32" s="17">
        <v>-23922.559999999998</v>
      </c>
      <c r="P32" s="17">
        <v>-31863.579999999998</v>
      </c>
      <c r="Q32" s="20">
        <v>-2853.23</v>
      </c>
      <c r="R32" s="20">
        <v>-1805.51</v>
      </c>
      <c r="S32" s="20">
        <v>-1442.74</v>
      </c>
      <c r="T32" s="20">
        <v>-1704.39</v>
      </c>
      <c r="U32" s="20">
        <v>-5934.77</v>
      </c>
      <c r="V32" s="20">
        <v>-9641.4</v>
      </c>
      <c r="W32" s="20">
        <v>-1966.17</v>
      </c>
      <c r="X32" s="20">
        <v>-3148.67</v>
      </c>
      <c r="Y32" s="20">
        <v>-1734.95</v>
      </c>
      <c r="Z32" s="20">
        <v>-510.84</v>
      </c>
      <c r="AA32" s="20">
        <v>-1196.1300000000001</v>
      </c>
      <c r="AB32" s="20">
        <v>-1593.18</v>
      </c>
      <c r="AC32" s="17">
        <v>-9068.39</v>
      </c>
      <c r="AD32" s="17">
        <v>-5661.75</v>
      </c>
      <c r="AE32" s="17">
        <v>-4468.83</v>
      </c>
      <c r="AF32" s="17">
        <v>-5206.92</v>
      </c>
      <c r="AG32" s="17">
        <v>-17886.86</v>
      </c>
      <c r="AH32" s="17">
        <v>-28648.87</v>
      </c>
      <c r="AI32" s="17">
        <v>-5761.57</v>
      </c>
      <c r="AJ32" s="17">
        <v>-9106.36</v>
      </c>
      <c r="AK32" s="17">
        <v>-4951.3900000000003</v>
      </c>
      <c r="AL32" s="17">
        <v>-1438.99</v>
      </c>
      <c r="AM32" s="17">
        <v>-3323.68</v>
      </c>
      <c r="AN32" s="17">
        <v>-4368.04</v>
      </c>
      <c r="AO32" s="20">
        <v>-68986.210000000021</v>
      </c>
      <c r="AP32" s="20">
        <v>-43577.380000000012</v>
      </c>
      <c r="AQ32" s="20">
        <v>-34766.270000000004</v>
      </c>
      <c r="AR32" s="20">
        <v>-40999.109999999993</v>
      </c>
      <c r="AS32" s="20">
        <v>-142517.08000000002</v>
      </c>
      <c r="AT32" s="20">
        <v>-231118.36000000002</v>
      </c>
      <c r="AU32" s="20">
        <v>-47051.19999999999</v>
      </c>
      <c r="AV32" s="20">
        <v>-75228.5</v>
      </c>
      <c r="AW32" s="20">
        <v>-41385.37000000001</v>
      </c>
      <c r="AX32" s="20">
        <v>-12166.6</v>
      </c>
      <c r="AY32" s="20">
        <v>-28442.37</v>
      </c>
      <c r="AZ32" s="20">
        <v>-37824.799999999996</v>
      </c>
      <c r="BA32" s="17">
        <f t="shared" si="1"/>
        <v>-670639.62</v>
      </c>
      <c r="BB32" s="17">
        <f t="shared" si="2"/>
        <v>-33531.979999999996</v>
      </c>
      <c r="BC32" s="17">
        <f t="shared" si="3"/>
        <v>-99891.65</v>
      </c>
      <c r="BD32" s="17">
        <f t="shared" si="4"/>
        <v>-804063.25</v>
      </c>
    </row>
    <row r="33" spans="1:56" x14ac:dyDescent="0.25">
      <c r="A33" t="str">
        <f t="shared" si="0"/>
        <v>ENMP.BR5</v>
      </c>
      <c r="B33" s="1" t="s">
        <v>45</v>
      </c>
      <c r="C33" s="1" t="s">
        <v>44</v>
      </c>
      <c r="D33" s="1" t="s">
        <v>44</v>
      </c>
      <c r="E33" s="17">
        <v>-219476.94</v>
      </c>
      <c r="F33" s="17">
        <v>-182179.25999999998</v>
      </c>
      <c r="G33" s="17">
        <v>-51908.850000000006</v>
      </c>
      <c r="H33" s="17">
        <v>0</v>
      </c>
      <c r="I33" s="17">
        <v>-251645.05999999997</v>
      </c>
      <c r="J33" s="17">
        <v>-469965.22</v>
      </c>
      <c r="K33" s="17">
        <v>-82859.999999999985</v>
      </c>
      <c r="L33" s="17">
        <v>-174429.41</v>
      </c>
      <c r="M33" s="17">
        <v>-89396.459999999992</v>
      </c>
      <c r="N33" s="17">
        <v>-90707.71</v>
      </c>
      <c r="O33" s="17">
        <v>-96236.580000000016</v>
      </c>
      <c r="P33" s="17">
        <v>-89990.700000000012</v>
      </c>
      <c r="Q33" s="20">
        <v>-10973.85</v>
      </c>
      <c r="R33" s="20">
        <v>-9108.9599999999991</v>
      </c>
      <c r="S33" s="20">
        <v>-2595.44</v>
      </c>
      <c r="T33" s="20">
        <v>0</v>
      </c>
      <c r="U33" s="20">
        <v>-12582.25</v>
      </c>
      <c r="V33" s="20">
        <v>-23498.26</v>
      </c>
      <c r="W33" s="20">
        <v>-4143</v>
      </c>
      <c r="X33" s="20">
        <v>-8721.4699999999993</v>
      </c>
      <c r="Y33" s="20">
        <v>-4469.82</v>
      </c>
      <c r="Z33" s="20">
        <v>-4535.3900000000003</v>
      </c>
      <c r="AA33" s="20">
        <v>-4811.83</v>
      </c>
      <c r="AB33" s="20">
        <v>-4499.54</v>
      </c>
      <c r="AC33" s="17">
        <v>-34878.080000000002</v>
      </c>
      <c r="AD33" s="17">
        <v>-28564.12</v>
      </c>
      <c r="AE33" s="17">
        <v>-8039.3</v>
      </c>
      <c r="AF33" s="17">
        <v>0</v>
      </c>
      <c r="AG33" s="17">
        <v>-37921.75</v>
      </c>
      <c r="AH33" s="17">
        <v>-69823.710000000006</v>
      </c>
      <c r="AI33" s="17">
        <v>-12140.42</v>
      </c>
      <c r="AJ33" s="17">
        <v>-25223.599999999999</v>
      </c>
      <c r="AK33" s="17">
        <v>-12756.46</v>
      </c>
      <c r="AL33" s="17">
        <v>-12775.82</v>
      </c>
      <c r="AM33" s="17">
        <v>-13370.64</v>
      </c>
      <c r="AN33" s="17">
        <v>-12336.45</v>
      </c>
      <c r="AO33" s="20">
        <v>-265328.87</v>
      </c>
      <c r="AP33" s="20">
        <v>-219852.33999999997</v>
      </c>
      <c r="AQ33" s="20">
        <v>-62543.590000000011</v>
      </c>
      <c r="AR33" s="20">
        <v>0</v>
      </c>
      <c r="AS33" s="20">
        <v>-302149.05999999994</v>
      </c>
      <c r="AT33" s="20">
        <v>-563287.18999999994</v>
      </c>
      <c r="AU33" s="20">
        <v>-99143.419999999984</v>
      </c>
      <c r="AV33" s="20">
        <v>-208374.48</v>
      </c>
      <c r="AW33" s="20">
        <v>-106622.73999999999</v>
      </c>
      <c r="AX33" s="20">
        <v>-108018.92000000001</v>
      </c>
      <c r="AY33" s="20">
        <v>-114419.05000000002</v>
      </c>
      <c r="AZ33" s="20">
        <v>-106826.69</v>
      </c>
      <c r="BA33" s="17">
        <f t="shared" si="1"/>
        <v>-1798796.1899999997</v>
      </c>
      <c r="BB33" s="17">
        <f t="shared" si="2"/>
        <v>-89939.809999999983</v>
      </c>
      <c r="BC33" s="17">
        <f t="shared" si="3"/>
        <v>-267830.35000000003</v>
      </c>
      <c r="BD33" s="17">
        <f t="shared" si="4"/>
        <v>-2156566.3499999996</v>
      </c>
    </row>
    <row r="34" spans="1:56" x14ac:dyDescent="0.25">
      <c r="A34" t="str">
        <f t="shared" si="0"/>
        <v>TAU.BRA</v>
      </c>
      <c r="B34" s="1" t="s">
        <v>33</v>
      </c>
      <c r="C34" s="1" t="s">
        <v>46</v>
      </c>
      <c r="D34" s="1" t="s">
        <v>46</v>
      </c>
      <c r="E34" s="17">
        <v>-5135.1100000000024</v>
      </c>
      <c r="F34" s="17">
        <v>-4580.6099999999997</v>
      </c>
      <c r="G34" s="17">
        <v>-1384.9099999999989</v>
      </c>
      <c r="H34" s="17">
        <v>-1432.5599999999997</v>
      </c>
      <c r="I34" s="17">
        <v>-9704.090000000002</v>
      </c>
      <c r="J34" s="17">
        <v>-27401.119999999992</v>
      </c>
      <c r="K34" s="17">
        <v>-3345.3000000000011</v>
      </c>
      <c r="L34" s="17">
        <v>-9783.090000000002</v>
      </c>
      <c r="M34" s="17">
        <v>-1316.5799999999997</v>
      </c>
      <c r="N34" s="17">
        <v>-873.26000000000045</v>
      </c>
      <c r="O34" s="17">
        <v>-2291.239999999998</v>
      </c>
      <c r="P34" s="17">
        <v>-1079.7900000000011</v>
      </c>
      <c r="Q34" s="20">
        <v>-256.76</v>
      </c>
      <c r="R34" s="20">
        <v>-229.03</v>
      </c>
      <c r="S34" s="20">
        <v>-69.25</v>
      </c>
      <c r="T34" s="20">
        <v>-71.63</v>
      </c>
      <c r="U34" s="20">
        <v>-485.2</v>
      </c>
      <c r="V34" s="20">
        <v>-1370.06</v>
      </c>
      <c r="W34" s="20">
        <v>-167.27</v>
      </c>
      <c r="X34" s="20">
        <v>-489.15</v>
      </c>
      <c r="Y34" s="20">
        <v>-65.83</v>
      </c>
      <c r="Z34" s="20">
        <v>-43.66</v>
      </c>
      <c r="AA34" s="20">
        <v>-114.56</v>
      </c>
      <c r="AB34" s="20">
        <v>-53.99</v>
      </c>
      <c r="AC34" s="17">
        <v>-816.04</v>
      </c>
      <c r="AD34" s="17">
        <v>-718.2</v>
      </c>
      <c r="AE34" s="17">
        <v>-214.49</v>
      </c>
      <c r="AF34" s="17">
        <v>-218.82</v>
      </c>
      <c r="AG34" s="17">
        <v>-1462.36</v>
      </c>
      <c r="AH34" s="17">
        <v>-4071.04</v>
      </c>
      <c r="AI34" s="17">
        <v>-490.14</v>
      </c>
      <c r="AJ34" s="17">
        <v>-1414.7</v>
      </c>
      <c r="AK34" s="17">
        <v>-187.87</v>
      </c>
      <c r="AL34" s="17">
        <v>-123</v>
      </c>
      <c r="AM34" s="17">
        <v>-318.33</v>
      </c>
      <c r="AN34" s="17">
        <v>-148.02000000000001</v>
      </c>
      <c r="AO34" s="20">
        <v>-6207.9100000000026</v>
      </c>
      <c r="AP34" s="20">
        <v>-5527.8399999999992</v>
      </c>
      <c r="AQ34" s="20">
        <v>-1668.649999999999</v>
      </c>
      <c r="AR34" s="20">
        <v>-1723.0099999999995</v>
      </c>
      <c r="AS34" s="20">
        <v>-11651.650000000003</v>
      </c>
      <c r="AT34" s="20">
        <v>-32842.219999999994</v>
      </c>
      <c r="AU34" s="20">
        <v>-4002.7100000000009</v>
      </c>
      <c r="AV34" s="20">
        <v>-11686.940000000002</v>
      </c>
      <c r="AW34" s="20">
        <v>-1570.2799999999997</v>
      </c>
      <c r="AX34" s="20">
        <v>-1039.9200000000005</v>
      </c>
      <c r="AY34" s="20">
        <v>-2724.1299999999978</v>
      </c>
      <c r="AZ34" s="20">
        <v>-1281.8000000000011</v>
      </c>
      <c r="BA34" s="17">
        <f t="shared" si="1"/>
        <v>-68327.66</v>
      </c>
      <c r="BB34" s="17">
        <f t="shared" si="2"/>
        <v>-3416.3899999999994</v>
      </c>
      <c r="BC34" s="17">
        <f t="shared" si="3"/>
        <v>-10183.010000000002</v>
      </c>
      <c r="BD34" s="17">
        <f t="shared" si="4"/>
        <v>-81927.06</v>
      </c>
    </row>
    <row r="35" spans="1:56" x14ac:dyDescent="0.25">
      <c r="A35" t="str">
        <f t="shared" si="0"/>
        <v>BSRW.BSR1</v>
      </c>
      <c r="B35" s="1" t="s">
        <v>47</v>
      </c>
      <c r="C35" s="1" t="s">
        <v>48</v>
      </c>
      <c r="D35" s="1" t="s">
        <v>48</v>
      </c>
      <c r="E35" s="17">
        <v>-37736.160000000003</v>
      </c>
      <c r="F35" s="17">
        <v>-24180.21</v>
      </c>
      <c r="G35" s="17">
        <v>-32098.48</v>
      </c>
      <c r="H35" s="17">
        <v>-27389.97</v>
      </c>
      <c r="I35" s="17">
        <v>-38689.880000000005</v>
      </c>
      <c r="J35" s="17">
        <v>-39223.880000000005</v>
      </c>
      <c r="K35" s="17">
        <v>-19683.830000000002</v>
      </c>
      <c r="L35" s="17">
        <v>-28477.64</v>
      </c>
      <c r="M35" s="17">
        <v>-28052.09</v>
      </c>
      <c r="N35" s="17">
        <v>-23654.42</v>
      </c>
      <c r="O35" s="17">
        <v>-23234.600000000002</v>
      </c>
      <c r="P35" s="17">
        <v>-25789.119999999992</v>
      </c>
      <c r="Q35" s="20">
        <v>-1886.81</v>
      </c>
      <c r="R35" s="20">
        <v>-1209.01</v>
      </c>
      <c r="S35" s="20">
        <v>-1604.92</v>
      </c>
      <c r="T35" s="20">
        <v>-1369.5</v>
      </c>
      <c r="U35" s="20">
        <v>-1934.49</v>
      </c>
      <c r="V35" s="20">
        <v>-1961.19</v>
      </c>
      <c r="W35" s="20">
        <v>-984.19</v>
      </c>
      <c r="X35" s="20">
        <v>-1423.88</v>
      </c>
      <c r="Y35" s="20">
        <v>-1402.6</v>
      </c>
      <c r="Z35" s="20">
        <v>-1182.72</v>
      </c>
      <c r="AA35" s="20">
        <v>-1161.73</v>
      </c>
      <c r="AB35" s="20">
        <v>-1289.46</v>
      </c>
      <c r="AC35" s="17">
        <v>-5996.82</v>
      </c>
      <c r="AD35" s="17">
        <v>-3791.25</v>
      </c>
      <c r="AE35" s="17">
        <v>-4971.2</v>
      </c>
      <c r="AF35" s="17">
        <v>-4183.82</v>
      </c>
      <c r="AG35" s="17">
        <v>-5830.39</v>
      </c>
      <c r="AH35" s="17">
        <v>-5827.57</v>
      </c>
      <c r="AI35" s="17">
        <v>-2884.02</v>
      </c>
      <c r="AJ35" s="17">
        <v>-4118.05</v>
      </c>
      <c r="AK35" s="17">
        <v>-4002.9</v>
      </c>
      <c r="AL35" s="17">
        <v>-3331.63</v>
      </c>
      <c r="AM35" s="17">
        <v>-3228.1</v>
      </c>
      <c r="AN35" s="17">
        <v>-3535.32</v>
      </c>
      <c r="AO35" s="20">
        <v>-45619.79</v>
      </c>
      <c r="AP35" s="20">
        <v>-29180.469999999998</v>
      </c>
      <c r="AQ35" s="20">
        <v>-38674.6</v>
      </c>
      <c r="AR35" s="20">
        <v>-32943.29</v>
      </c>
      <c r="AS35" s="20">
        <v>-46454.76</v>
      </c>
      <c r="AT35" s="20">
        <v>-47012.640000000007</v>
      </c>
      <c r="AU35" s="20">
        <v>-23552.04</v>
      </c>
      <c r="AV35" s="20">
        <v>-34019.57</v>
      </c>
      <c r="AW35" s="20">
        <v>-33457.589999999997</v>
      </c>
      <c r="AX35" s="20">
        <v>-28168.77</v>
      </c>
      <c r="AY35" s="20">
        <v>-27624.43</v>
      </c>
      <c r="AZ35" s="20">
        <v>-30613.899999999991</v>
      </c>
      <c r="BA35" s="17">
        <f t="shared" si="1"/>
        <v>-348210.28</v>
      </c>
      <c r="BB35" s="17">
        <f t="shared" si="2"/>
        <v>-17410.5</v>
      </c>
      <c r="BC35" s="17">
        <f t="shared" si="3"/>
        <v>-51701.07</v>
      </c>
      <c r="BD35" s="17">
        <f t="shared" si="4"/>
        <v>-417321.85</v>
      </c>
    </row>
    <row r="36" spans="1:56" x14ac:dyDescent="0.25">
      <c r="A36" t="str">
        <f t="shared" si="0"/>
        <v>VQW.BTR1</v>
      </c>
      <c r="B36" s="1" t="s">
        <v>31</v>
      </c>
      <c r="C36" s="1" t="s">
        <v>49</v>
      </c>
      <c r="D36" s="1" t="s">
        <v>49</v>
      </c>
      <c r="E36" s="17">
        <v>3821.4899999999993</v>
      </c>
      <c r="F36" s="17">
        <v>2110.17</v>
      </c>
      <c r="G36" s="17">
        <v>3129.199999999998</v>
      </c>
      <c r="H36" s="17">
        <v>2023.34</v>
      </c>
      <c r="I36" s="17">
        <v>1294.8400000000001</v>
      </c>
      <c r="J36" s="17">
        <v>1373.1899999999998</v>
      </c>
      <c r="K36" s="17">
        <v>878.16999999999973</v>
      </c>
      <c r="L36" s="17">
        <v>1207.4699999999991</v>
      </c>
      <c r="M36" s="17">
        <v>1573.0100000000004</v>
      </c>
      <c r="N36" s="17">
        <v>2700.2600000000011</v>
      </c>
      <c r="O36" s="17">
        <v>2812.03</v>
      </c>
      <c r="P36" s="17">
        <v>2906.2000000000007</v>
      </c>
      <c r="Q36" s="20">
        <v>191.07</v>
      </c>
      <c r="R36" s="20">
        <v>105.51</v>
      </c>
      <c r="S36" s="20">
        <v>156.46</v>
      </c>
      <c r="T36" s="20">
        <v>101.17</v>
      </c>
      <c r="U36" s="20">
        <v>64.739999999999995</v>
      </c>
      <c r="V36" s="20">
        <v>68.66</v>
      </c>
      <c r="W36" s="20">
        <v>43.91</v>
      </c>
      <c r="X36" s="20">
        <v>60.37</v>
      </c>
      <c r="Y36" s="20">
        <v>78.650000000000006</v>
      </c>
      <c r="Z36" s="20">
        <v>135.01</v>
      </c>
      <c r="AA36" s="20">
        <v>140.6</v>
      </c>
      <c r="AB36" s="20">
        <v>145.31</v>
      </c>
      <c r="AC36" s="17">
        <v>607.29</v>
      </c>
      <c r="AD36" s="17">
        <v>330.86</v>
      </c>
      <c r="AE36" s="17">
        <v>484.63</v>
      </c>
      <c r="AF36" s="17">
        <v>309.07</v>
      </c>
      <c r="AG36" s="17">
        <v>195.13</v>
      </c>
      <c r="AH36" s="17">
        <v>204.02</v>
      </c>
      <c r="AI36" s="17">
        <v>128.66999999999999</v>
      </c>
      <c r="AJ36" s="17">
        <v>174.61</v>
      </c>
      <c r="AK36" s="17">
        <v>224.46</v>
      </c>
      <c r="AL36" s="17">
        <v>380.32</v>
      </c>
      <c r="AM36" s="17">
        <v>390.69</v>
      </c>
      <c r="AN36" s="17">
        <v>398.4</v>
      </c>
      <c r="AO36" s="20">
        <v>4619.8499999999995</v>
      </c>
      <c r="AP36" s="20">
        <v>2546.5400000000004</v>
      </c>
      <c r="AQ36" s="20">
        <v>3770.2899999999981</v>
      </c>
      <c r="AR36" s="20">
        <v>2433.58</v>
      </c>
      <c r="AS36" s="20">
        <v>1554.71</v>
      </c>
      <c r="AT36" s="20">
        <v>1645.87</v>
      </c>
      <c r="AU36" s="20">
        <v>1050.7499999999998</v>
      </c>
      <c r="AV36" s="20">
        <v>1442.4499999999989</v>
      </c>
      <c r="AW36" s="20">
        <v>1876.1200000000006</v>
      </c>
      <c r="AX36" s="20">
        <v>3215.5900000000015</v>
      </c>
      <c r="AY36" s="20">
        <v>3343.32</v>
      </c>
      <c r="AZ36" s="20">
        <v>3449.9100000000008</v>
      </c>
      <c r="BA36" s="17">
        <f t="shared" si="1"/>
        <v>25829.37</v>
      </c>
      <c r="BB36" s="17">
        <f t="shared" si="2"/>
        <v>1291.4599999999998</v>
      </c>
      <c r="BC36" s="17">
        <f t="shared" si="3"/>
        <v>3828.1500000000005</v>
      </c>
      <c r="BD36" s="17">
        <f t="shared" si="4"/>
        <v>30948.979999999992</v>
      </c>
    </row>
    <row r="37" spans="1:56" x14ac:dyDescent="0.25">
      <c r="A37" t="str">
        <f t="shared" si="0"/>
        <v>TAU.CAS</v>
      </c>
      <c r="B37" s="1" t="s">
        <v>33</v>
      </c>
      <c r="C37" s="1" t="s">
        <v>50</v>
      </c>
      <c r="D37" s="1" t="s">
        <v>50</v>
      </c>
      <c r="E37" s="17">
        <v>-10873.97</v>
      </c>
      <c r="F37" s="17">
        <v>-9435.5399999999991</v>
      </c>
      <c r="G37" s="17">
        <v>-4077.97</v>
      </c>
      <c r="H37" s="17">
        <v>-2564.2800000000002</v>
      </c>
      <c r="I37" s="17">
        <v>-10299.839999999998</v>
      </c>
      <c r="J37" s="17">
        <v>-2792.69</v>
      </c>
      <c r="K37" s="17">
        <v>-167.48000000000002</v>
      </c>
      <c r="L37" s="17">
        <v>-115.96999999999998</v>
      </c>
      <c r="M37" s="17">
        <v>-128.48000000000002</v>
      </c>
      <c r="N37" s="17">
        <v>-236.57000000000005</v>
      </c>
      <c r="O37" s="17">
        <v>-2065.8199999999993</v>
      </c>
      <c r="P37" s="17">
        <v>-2397.27</v>
      </c>
      <c r="Q37" s="20">
        <v>-543.70000000000005</v>
      </c>
      <c r="R37" s="20">
        <v>-471.78</v>
      </c>
      <c r="S37" s="20">
        <v>-203.9</v>
      </c>
      <c r="T37" s="20">
        <v>-128.21</v>
      </c>
      <c r="U37" s="20">
        <v>-514.99</v>
      </c>
      <c r="V37" s="20">
        <v>-139.63</v>
      </c>
      <c r="W37" s="20">
        <v>-8.3699999999999992</v>
      </c>
      <c r="X37" s="20">
        <v>-5.8</v>
      </c>
      <c r="Y37" s="20">
        <v>-6.42</v>
      </c>
      <c r="Z37" s="20">
        <v>-11.83</v>
      </c>
      <c r="AA37" s="20">
        <v>-103.29</v>
      </c>
      <c r="AB37" s="20">
        <v>-119.86</v>
      </c>
      <c r="AC37" s="17">
        <v>-1728.03</v>
      </c>
      <c r="AD37" s="17">
        <v>-1479.41</v>
      </c>
      <c r="AE37" s="17">
        <v>-631.57000000000005</v>
      </c>
      <c r="AF37" s="17">
        <v>-391.69</v>
      </c>
      <c r="AG37" s="17">
        <v>-1552.14</v>
      </c>
      <c r="AH37" s="17">
        <v>-414.92</v>
      </c>
      <c r="AI37" s="17">
        <v>-24.54</v>
      </c>
      <c r="AJ37" s="17">
        <v>-16.77</v>
      </c>
      <c r="AK37" s="17">
        <v>-18.329999999999998</v>
      </c>
      <c r="AL37" s="17">
        <v>-33.32</v>
      </c>
      <c r="AM37" s="17">
        <v>-287.01</v>
      </c>
      <c r="AN37" s="17">
        <v>-328.63</v>
      </c>
      <c r="AO37" s="20">
        <v>-13145.7</v>
      </c>
      <c r="AP37" s="20">
        <v>-11386.73</v>
      </c>
      <c r="AQ37" s="20">
        <v>-4913.4399999999996</v>
      </c>
      <c r="AR37" s="20">
        <v>-3084.1800000000003</v>
      </c>
      <c r="AS37" s="20">
        <v>-12366.969999999998</v>
      </c>
      <c r="AT37" s="20">
        <v>-3347.2400000000002</v>
      </c>
      <c r="AU37" s="20">
        <v>-200.39000000000001</v>
      </c>
      <c r="AV37" s="20">
        <v>-138.54</v>
      </c>
      <c r="AW37" s="20">
        <v>-153.23000000000002</v>
      </c>
      <c r="AX37" s="20">
        <v>-281.72000000000008</v>
      </c>
      <c r="AY37" s="20">
        <v>-2456.119999999999</v>
      </c>
      <c r="AZ37" s="20">
        <v>-2845.76</v>
      </c>
      <c r="BA37" s="17">
        <f t="shared" ref="BA37:BA68" si="5">SUM(E37:P37)</f>
        <v>-45155.880000000005</v>
      </c>
      <c r="BB37" s="17">
        <f t="shared" ref="BB37:BB68" si="6">SUM(Q37:AB37)</f>
        <v>-2257.7800000000002</v>
      </c>
      <c r="BC37" s="17">
        <f t="shared" si="3"/>
        <v>-6906.3600000000006</v>
      </c>
      <c r="BD37" s="17">
        <f t="shared" si="4"/>
        <v>-54320.02</v>
      </c>
    </row>
    <row r="38" spans="1:56" x14ac:dyDescent="0.25">
      <c r="A38" t="str">
        <f t="shared" si="0"/>
        <v>CAEC.CES1</v>
      </c>
      <c r="B38" s="1" t="s">
        <v>51</v>
      </c>
      <c r="C38" s="1" t="s">
        <v>52</v>
      </c>
      <c r="D38" s="1" t="s">
        <v>53</v>
      </c>
      <c r="E38" s="17">
        <v>-54836.069999999992</v>
      </c>
      <c r="F38" s="17">
        <v>-62172.47</v>
      </c>
      <c r="G38" s="17">
        <v>-34507.909999999996</v>
      </c>
      <c r="H38" s="17">
        <v>-22871.45</v>
      </c>
      <c r="I38" s="17">
        <v>-131340.25</v>
      </c>
      <c r="J38" s="17">
        <v>-195245.98</v>
      </c>
      <c r="K38" s="17">
        <v>-32526.710000000003</v>
      </c>
      <c r="L38" s="17">
        <v>-37237.69</v>
      </c>
      <c r="M38" s="17">
        <v>-14385.200000000003</v>
      </c>
      <c r="N38" s="17">
        <v>-8814.07</v>
      </c>
      <c r="O38" s="17">
        <v>-9413.2099999999991</v>
      </c>
      <c r="P38" s="17">
        <v>-1395.64</v>
      </c>
      <c r="Q38" s="20">
        <v>-2741.8</v>
      </c>
      <c r="R38" s="20">
        <v>-3108.62</v>
      </c>
      <c r="S38" s="20">
        <v>-1725.4</v>
      </c>
      <c r="T38" s="20">
        <v>-1143.57</v>
      </c>
      <c r="U38" s="20">
        <v>-6567.01</v>
      </c>
      <c r="V38" s="20">
        <v>-9762.2999999999993</v>
      </c>
      <c r="W38" s="20">
        <v>-1626.34</v>
      </c>
      <c r="X38" s="20">
        <v>-1861.88</v>
      </c>
      <c r="Y38" s="20">
        <v>-719.26</v>
      </c>
      <c r="Z38" s="20">
        <v>-440.7</v>
      </c>
      <c r="AA38" s="20">
        <v>-470.66</v>
      </c>
      <c r="AB38" s="20">
        <v>-69.78</v>
      </c>
      <c r="AC38" s="17">
        <v>-8714.25</v>
      </c>
      <c r="AD38" s="17">
        <v>-9748.1</v>
      </c>
      <c r="AE38" s="17">
        <v>-5344.36</v>
      </c>
      <c r="AF38" s="17">
        <v>-3493.62</v>
      </c>
      <c r="AG38" s="17">
        <v>-19792.37</v>
      </c>
      <c r="AH38" s="17">
        <v>-29008.1</v>
      </c>
      <c r="AI38" s="17">
        <v>-4765.7299999999996</v>
      </c>
      <c r="AJ38" s="17">
        <v>-5384.81</v>
      </c>
      <c r="AK38" s="17">
        <v>-2052.6999999999998</v>
      </c>
      <c r="AL38" s="17">
        <v>-1241.43</v>
      </c>
      <c r="AM38" s="17">
        <v>-1307.83</v>
      </c>
      <c r="AN38" s="17">
        <v>-191.32</v>
      </c>
      <c r="AO38" s="20">
        <v>-66292.12</v>
      </c>
      <c r="AP38" s="20">
        <v>-75029.19</v>
      </c>
      <c r="AQ38" s="20">
        <v>-41577.67</v>
      </c>
      <c r="AR38" s="20">
        <v>-27508.639999999999</v>
      </c>
      <c r="AS38" s="20">
        <v>-157699.63</v>
      </c>
      <c r="AT38" s="20">
        <v>-234016.38</v>
      </c>
      <c r="AU38" s="20">
        <v>-38918.78</v>
      </c>
      <c r="AV38" s="20">
        <v>-44484.38</v>
      </c>
      <c r="AW38" s="20">
        <v>-17157.160000000003</v>
      </c>
      <c r="AX38" s="20">
        <v>-10496.2</v>
      </c>
      <c r="AY38" s="20">
        <v>-11191.699999999999</v>
      </c>
      <c r="AZ38" s="20">
        <v>-1656.74</v>
      </c>
      <c r="BA38" s="17">
        <f t="shared" si="5"/>
        <v>-604746.64999999991</v>
      </c>
      <c r="BB38" s="17">
        <f t="shared" si="6"/>
        <v>-30237.319999999996</v>
      </c>
      <c r="BC38" s="17">
        <f t="shared" si="3"/>
        <v>-91044.619999999981</v>
      </c>
      <c r="BD38" s="17">
        <f t="shared" si="4"/>
        <v>-726028.59</v>
      </c>
    </row>
    <row r="39" spans="1:56" x14ac:dyDescent="0.25">
      <c r="A39" t="str">
        <f t="shared" si="0"/>
        <v>CAEC.CES2</v>
      </c>
      <c r="B39" s="1" t="s">
        <v>51</v>
      </c>
      <c r="C39" s="1" t="s">
        <v>54</v>
      </c>
      <c r="D39" s="1" t="s">
        <v>53</v>
      </c>
      <c r="E39" s="17">
        <v>-30738.500000000004</v>
      </c>
      <c r="F39" s="17">
        <v>-33456.400000000001</v>
      </c>
      <c r="G39" s="17">
        <v>-19074.150000000001</v>
      </c>
      <c r="H39" s="17">
        <v>-13175.41</v>
      </c>
      <c r="I39" s="17">
        <v>-81613.48</v>
      </c>
      <c r="J39" s="17">
        <v>-130726.31</v>
      </c>
      <c r="K39" s="17">
        <v>-20672.239999999998</v>
      </c>
      <c r="L39" s="17">
        <v>-23531.02</v>
      </c>
      <c r="M39" s="17">
        <v>-8531.9700000000012</v>
      </c>
      <c r="N39" s="17">
        <v>-5310.3399999999992</v>
      </c>
      <c r="O39" s="17">
        <v>-5391.14</v>
      </c>
      <c r="P39" s="17">
        <v>-819.23</v>
      </c>
      <c r="Q39" s="20">
        <v>-1536.93</v>
      </c>
      <c r="R39" s="20">
        <v>-1672.82</v>
      </c>
      <c r="S39" s="20">
        <v>-953.71</v>
      </c>
      <c r="T39" s="20">
        <v>-658.77</v>
      </c>
      <c r="U39" s="20">
        <v>-4080.67</v>
      </c>
      <c r="V39" s="20">
        <v>-6536.32</v>
      </c>
      <c r="W39" s="20">
        <v>-1033.6099999999999</v>
      </c>
      <c r="X39" s="20">
        <v>-1176.55</v>
      </c>
      <c r="Y39" s="20">
        <v>-426.6</v>
      </c>
      <c r="Z39" s="20">
        <v>-265.52</v>
      </c>
      <c r="AA39" s="20">
        <v>-269.56</v>
      </c>
      <c r="AB39" s="20">
        <v>-40.96</v>
      </c>
      <c r="AC39" s="17">
        <v>-4884.79</v>
      </c>
      <c r="AD39" s="17">
        <v>-5245.67</v>
      </c>
      <c r="AE39" s="17">
        <v>-2954.08</v>
      </c>
      <c r="AF39" s="17">
        <v>-2012.55</v>
      </c>
      <c r="AG39" s="17">
        <v>-12298.77</v>
      </c>
      <c r="AH39" s="17">
        <v>-19422.28</v>
      </c>
      <c r="AI39" s="17">
        <v>-3028.84</v>
      </c>
      <c r="AJ39" s="17">
        <v>-3402.73</v>
      </c>
      <c r="AK39" s="17">
        <v>-1217.47</v>
      </c>
      <c r="AL39" s="17">
        <v>-747.94</v>
      </c>
      <c r="AM39" s="17">
        <v>-749.02</v>
      </c>
      <c r="AN39" s="17">
        <v>-112.3</v>
      </c>
      <c r="AO39" s="20">
        <v>-37160.22</v>
      </c>
      <c r="AP39" s="20">
        <v>-40374.89</v>
      </c>
      <c r="AQ39" s="20">
        <v>-22981.940000000002</v>
      </c>
      <c r="AR39" s="20">
        <v>-15846.73</v>
      </c>
      <c r="AS39" s="20">
        <v>-97992.92</v>
      </c>
      <c r="AT39" s="20">
        <v>-156684.91</v>
      </c>
      <c r="AU39" s="20">
        <v>-24734.69</v>
      </c>
      <c r="AV39" s="20">
        <v>-28110.3</v>
      </c>
      <c r="AW39" s="20">
        <v>-10176.040000000001</v>
      </c>
      <c r="AX39" s="20">
        <v>-6323.7999999999993</v>
      </c>
      <c r="AY39" s="20">
        <v>-6409.7200000000012</v>
      </c>
      <c r="AZ39" s="20">
        <v>-972.49</v>
      </c>
      <c r="BA39" s="17">
        <f t="shared" si="5"/>
        <v>-373040.19</v>
      </c>
      <c r="BB39" s="17">
        <f t="shared" si="6"/>
        <v>-18652.019999999997</v>
      </c>
      <c r="BC39" s="17">
        <f t="shared" si="3"/>
        <v>-56076.44</v>
      </c>
      <c r="BD39" s="17">
        <f t="shared" si="4"/>
        <v>-447768.64999999991</v>
      </c>
    </row>
    <row r="40" spans="1:56" x14ac:dyDescent="0.25">
      <c r="A40" t="str">
        <f t="shared" si="0"/>
        <v>ICPL.CHIN</v>
      </c>
      <c r="B40" s="1" t="s">
        <v>55</v>
      </c>
      <c r="C40" s="1" t="s">
        <v>56</v>
      </c>
      <c r="D40" s="1" t="s">
        <v>56</v>
      </c>
      <c r="E40" s="17">
        <v>0</v>
      </c>
      <c r="F40" s="17">
        <v>0</v>
      </c>
      <c r="G40" s="17">
        <v>0</v>
      </c>
      <c r="H40" s="17">
        <v>-78.410000000000011</v>
      </c>
      <c r="I40" s="17">
        <v>-19139.22</v>
      </c>
      <c r="J40" s="17">
        <v>-32748.65</v>
      </c>
      <c r="K40" s="17">
        <v>-8516.0500000000011</v>
      </c>
      <c r="L40" s="17">
        <v>-12191.33</v>
      </c>
      <c r="M40" s="17">
        <v>-7529.44</v>
      </c>
      <c r="N40" s="17">
        <v>-936.9</v>
      </c>
      <c r="O40" s="17">
        <v>0</v>
      </c>
      <c r="P40" s="17">
        <v>0</v>
      </c>
      <c r="Q40" s="20">
        <v>0</v>
      </c>
      <c r="R40" s="20">
        <v>0</v>
      </c>
      <c r="S40" s="20">
        <v>0</v>
      </c>
      <c r="T40" s="20">
        <v>-3.92</v>
      </c>
      <c r="U40" s="20">
        <v>-956.96</v>
      </c>
      <c r="V40" s="20">
        <v>-1637.43</v>
      </c>
      <c r="W40" s="20">
        <v>-425.8</v>
      </c>
      <c r="X40" s="20">
        <v>-609.57000000000005</v>
      </c>
      <c r="Y40" s="20">
        <v>-376.47</v>
      </c>
      <c r="Z40" s="20">
        <v>-46.85</v>
      </c>
      <c r="AA40" s="20">
        <v>0</v>
      </c>
      <c r="AB40" s="20">
        <v>0</v>
      </c>
      <c r="AC40" s="17">
        <v>0</v>
      </c>
      <c r="AD40" s="17">
        <v>0</v>
      </c>
      <c r="AE40" s="17">
        <v>0</v>
      </c>
      <c r="AF40" s="17">
        <v>-11.98</v>
      </c>
      <c r="AG40" s="17">
        <v>-2884.19</v>
      </c>
      <c r="AH40" s="17">
        <v>-4865.54</v>
      </c>
      <c r="AI40" s="17">
        <v>-1247.75</v>
      </c>
      <c r="AJ40" s="17">
        <v>-1762.94</v>
      </c>
      <c r="AK40" s="17">
        <v>-1074.42</v>
      </c>
      <c r="AL40" s="17">
        <v>-131.96</v>
      </c>
      <c r="AM40" s="17">
        <v>0</v>
      </c>
      <c r="AN40" s="17">
        <v>0</v>
      </c>
      <c r="AO40" s="20">
        <v>0</v>
      </c>
      <c r="AP40" s="20">
        <v>0</v>
      </c>
      <c r="AQ40" s="20">
        <v>0</v>
      </c>
      <c r="AR40" s="20">
        <v>-94.310000000000016</v>
      </c>
      <c r="AS40" s="20">
        <v>-22980.37</v>
      </c>
      <c r="AT40" s="20">
        <v>-39251.620000000003</v>
      </c>
      <c r="AU40" s="20">
        <v>-10189.6</v>
      </c>
      <c r="AV40" s="20">
        <v>-14563.84</v>
      </c>
      <c r="AW40" s="20">
        <v>-8980.33</v>
      </c>
      <c r="AX40" s="20">
        <v>-1115.71</v>
      </c>
      <c r="AY40" s="20">
        <v>0</v>
      </c>
      <c r="AZ40" s="20">
        <v>0</v>
      </c>
      <c r="BA40" s="17">
        <f t="shared" si="5"/>
        <v>-81140</v>
      </c>
      <c r="BB40" s="17">
        <f t="shared" si="6"/>
        <v>-4057.0000000000005</v>
      </c>
      <c r="BC40" s="17">
        <f t="shared" si="3"/>
        <v>-11978.779999999999</v>
      </c>
      <c r="BD40" s="17">
        <f t="shared" si="4"/>
        <v>-97175.780000000013</v>
      </c>
    </row>
    <row r="41" spans="1:56" x14ac:dyDescent="0.25">
      <c r="A41" t="str">
        <f t="shared" si="0"/>
        <v>CMH.CMH1</v>
      </c>
      <c r="B41" s="1" t="s">
        <v>59</v>
      </c>
      <c r="C41" s="1" t="s">
        <v>60</v>
      </c>
      <c r="D41" s="1" t="s">
        <v>60</v>
      </c>
      <c r="E41" s="17">
        <v>-42034.31</v>
      </c>
      <c r="F41" s="17">
        <v>-39603.65</v>
      </c>
      <c r="G41" s="17">
        <v>-7826.7</v>
      </c>
      <c r="H41" s="17">
        <v>-4057.19</v>
      </c>
      <c r="I41" s="17">
        <v>-105869.23999999999</v>
      </c>
      <c r="J41" s="17">
        <v>-211418.56</v>
      </c>
      <c r="K41" s="17">
        <v>-11183.18</v>
      </c>
      <c r="L41" s="17">
        <v>-14247.300000000001</v>
      </c>
      <c r="M41" s="17">
        <v>-5433.25</v>
      </c>
      <c r="N41" s="17">
        <v>-11235.489999999998</v>
      </c>
      <c r="O41" s="17">
        <v>-7275.92</v>
      </c>
      <c r="P41" s="17">
        <v>-8247.41</v>
      </c>
      <c r="Q41" s="20">
        <v>-2101.7199999999998</v>
      </c>
      <c r="R41" s="20">
        <v>-1980.18</v>
      </c>
      <c r="S41" s="20">
        <v>-391.34</v>
      </c>
      <c r="T41" s="20">
        <v>-202.86</v>
      </c>
      <c r="U41" s="20">
        <v>-5293.46</v>
      </c>
      <c r="V41" s="20">
        <v>-10570.93</v>
      </c>
      <c r="W41" s="20">
        <v>-559.16</v>
      </c>
      <c r="X41" s="20">
        <v>-712.37</v>
      </c>
      <c r="Y41" s="20">
        <v>-271.66000000000003</v>
      </c>
      <c r="Z41" s="20">
        <v>-561.77</v>
      </c>
      <c r="AA41" s="20">
        <v>-363.8</v>
      </c>
      <c r="AB41" s="20">
        <v>-412.37</v>
      </c>
      <c r="AC41" s="17">
        <v>-6679.86</v>
      </c>
      <c r="AD41" s="17">
        <v>-6209.51</v>
      </c>
      <c r="AE41" s="17">
        <v>-1212.1500000000001</v>
      </c>
      <c r="AF41" s="17">
        <v>-619.74</v>
      </c>
      <c r="AG41" s="17">
        <v>-15954</v>
      </c>
      <c r="AH41" s="17">
        <v>-31410.9</v>
      </c>
      <c r="AI41" s="17">
        <v>-1638.53</v>
      </c>
      <c r="AJ41" s="17">
        <v>-2060.25</v>
      </c>
      <c r="AK41" s="17">
        <v>-775.3</v>
      </c>
      <c r="AL41" s="17">
        <v>-1582.47</v>
      </c>
      <c r="AM41" s="17">
        <v>-1010.88</v>
      </c>
      <c r="AN41" s="17">
        <v>-1130.5999999999999</v>
      </c>
      <c r="AO41" s="20">
        <v>-50815.89</v>
      </c>
      <c r="AP41" s="20">
        <v>-47793.340000000004</v>
      </c>
      <c r="AQ41" s="20">
        <v>-9430.1899999999987</v>
      </c>
      <c r="AR41" s="20">
        <v>-4879.79</v>
      </c>
      <c r="AS41" s="20">
        <v>-127116.7</v>
      </c>
      <c r="AT41" s="20">
        <v>-253400.38999999998</v>
      </c>
      <c r="AU41" s="20">
        <v>-13380.87</v>
      </c>
      <c r="AV41" s="20">
        <v>-17019.920000000002</v>
      </c>
      <c r="AW41" s="20">
        <v>-6480.21</v>
      </c>
      <c r="AX41" s="20">
        <v>-13379.729999999998</v>
      </c>
      <c r="AY41" s="20">
        <v>-8650.6</v>
      </c>
      <c r="AZ41" s="20">
        <v>-9790.380000000001</v>
      </c>
      <c r="BA41" s="17">
        <f t="shared" si="5"/>
        <v>-468432.1999999999</v>
      </c>
      <c r="BB41" s="17">
        <f t="shared" si="6"/>
        <v>-23421.619999999995</v>
      </c>
      <c r="BC41" s="17">
        <f t="shared" si="3"/>
        <v>-70284.190000000017</v>
      </c>
      <c r="BD41" s="17">
        <f t="shared" si="4"/>
        <v>-562138.00999999989</v>
      </c>
    </row>
    <row r="42" spans="1:56" x14ac:dyDescent="0.25">
      <c r="A42" t="str">
        <f>B42&amp;"."&amp;IF(D42="CES1/CES2",C42,IF(C42="CRE1/CRE2",C42,D42))</f>
        <v>CNRL.CNR5</v>
      </c>
      <c r="B42" s="1" t="s">
        <v>61</v>
      </c>
      <c r="C42" s="1" t="s">
        <v>62</v>
      </c>
      <c r="D42" s="1" t="s">
        <v>62</v>
      </c>
      <c r="E42" s="17">
        <v>0.77</v>
      </c>
      <c r="F42" s="17">
        <v>0</v>
      </c>
      <c r="G42" s="17">
        <v>0.95</v>
      </c>
      <c r="H42" s="17">
        <v>7.0600000000000005</v>
      </c>
      <c r="I42" s="17">
        <v>233.71000000000004</v>
      </c>
      <c r="J42" s="17">
        <v>8737.6600000000017</v>
      </c>
      <c r="K42" s="17">
        <v>1681.04</v>
      </c>
      <c r="L42" s="17">
        <v>0</v>
      </c>
      <c r="M42" s="17">
        <v>0</v>
      </c>
      <c r="N42" s="17">
        <v>0</v>
      </c>
      <c r="O42" s="17">
        <v>0</v>
      </c>
      <c r="P42" s="17">
        <v>0</v>
      </c>
      <c r="Q42" s="20">
        <v>0.04</v>
      </c>
      <c r="R42" s="20">
        <v>0</v>
      </c>
      <c r="S42" s="20">
        <v>0.05</v>
      </c>
      <c r="T42" s="20">
        <v>0.35</v>
      </c>
      <c r="U42" s="20">
        <v>11.69</v>
      </c>
      <c r="V42" s="20">
        <v>436.88</v>
      </c>
      <c r="W42" s="20">
        <v>84.05</v>
      </c>
      <c r="X42" s="20">
        <v>0</v>
      </c>
      <c r="Y42" s="20">
        <v>0</v>
      </c>
      <c r="Z42" s="20">
        <v>0</v>
      </c>
      <c r="AA42" s="20">
        <v>0</v>
      </c>
      <c r="AB42" s="20">
        <v>0</v>
      </c>
      <c r="AC42" s="17">
        <v>0.12</v>
      </c>
      <c r="AD42" s="17">
        <v>0</v>
      </c>
      <c r="AE42" s="17">
        <v>0.15</v>
      </c>
      <c r="AF42" s="17">
        <v>1.08</v>
      </c>
      <c r="AG42" s="17">
        <v>35.22</v>
      </c>
      <c r="AH42" s="17">
        <v>1298.17</v>
      </c>
      <c r="AI42" s="17">
        <v>246.3</v>
      </c>
      <c r="AJ42" s="17">
        <v>0</v>
      </c>
      <c r="AK42" s="17">
        <v>0</v>
      </c>
      <c r="AL42" s="17">
        <v>0</v>
      </c>
      <c r="AM42" s="17">
        <v>0</v>
      </c>
      <c r="AN42" s="17">
        <v>0</v>
      </c>
      <c r="AO42" s="20">
        <v>0.93</v>
      </c>
      <c r="AP42" s="20">
        <v>0</v>
      </c>
      <c r="AQ42" s="20">
        <v>1.1499999999999999</v>
      </c>
      <c r="AR42" s="20">
        <v>8.49</v>
      </c>
      <c r="AS42" s="20">
        <v>280.62</v>
      </c>
      <c r="AT42" s="20">
        <v>10472.710000000001</v>
      </c>
      <c r="AU42" s="20">
        <v>2011.3899999999999</v>
      </c>
      <c r="AV42" s="20">
        <v>0</v>
      </c>
      <c r="AW42" s="20">
        <v>0</v>
      </c>
      <c r="AX42" s="20">
        <v>0</v>
      </c>
      <c r="AY42" s="20">
        <v>0</v>
      </c>
      <c r="AZ42" s="20">
        <v>0</v>
      </c>
      <c r="BA42" s="17">
        <f t="shared" si="5"/>
        <v>10661.190000000002</v>
      </c>
      <c r="BB42" s="17">
        <f t="shared" si="6"/>
        <v>533.05999999999995</v>
      </c>
      <c r="BC42" s="17">
        <f t="shared" si="3"/>
        <v>1581.04</v>
      </c>
      <c r="BD42" s="17">
        <f t="shared" si="4"/>
        <v>12775.29</v>
      </c>
    </row>
    <row r="43" spans="1:56" x14ac:dyDescent="0.25">
      <c r="A43" t="str">
        <f t="shared" ref="A43:A106" si="7">B43&amp;"."&amp;IF(D43="CES1/CES2",C43,IF(C43="CRE1/CRE2",C43,D43))</f>
        <v>VQW.CR1</v>
      </c>
      <c r="B43" s="1" t="s">
        <v>31</v>
      </c>
      <c r="C43" s="1" t="s">
        <v>63</v>
      </c>
      <c r="D43" s="1" t="s">
        <v>63</v>
      </c>
      <c r="E43" s="17">
        <v>1600.7500000000011</v>
      </c>
      <c r="F43" s="17">
        <v>754.55000000000086</v>
      </c>
      <c r="G43" s="17">
        <v>1051.2599999999986</v>
      </c>
      <c r="H43" s="17">
        <v>697.32000000000028</v>
      </c>
      <c r="I43" s="17">
        <v>367.23999999999984</v>
      </c>
      <c r="J43" s="17">
        <v>796.29</v>
      </c>
      <c r="K43" s="17">
        <v>289.43999999999983</v>
      </c>
      <c r="L43" s="17">
        <v>325.10000000000076</v>
      </c>
      <c r="M43" s="17">
        <v>380.2700000000001</v>
      </c>
      <c r="N43" s="17">
        <v>763.96999999999969</v>
      </c>
      <c r="O43" s="17">
        <v>880.73</v>
      </c>
      <c r="P43" s="17">
        <v>1047.51</v>
      </c>
      <c r="Q43" s="20">
        <v>80.040000000000006</v>
      </c>
      <c r="R43" s="20">
        <v>37.729999999999997</v>
      </c>
      <c r="S43" s="20">
        <v>52.56</v>
      </c>
      <c r="T43" s="20">
        <v>34.869999999999997</v>
      </c>
      <c r="U43" s="20">
        <v>18.36</v>
      </c>
      <c r="V43" s="20">
        <v>39.81</v>
      </c>
      <c r="W43" s="20">
        <v>14.47</v>
      </c>
      <c r="X43" s="20">
        <v>16.260000000000002</v>
      </c>
      <c r="Y43" s="20">
        <v>19.010000000000002</v>
      </c>
      <c r="Z43" s="20">
        <v>38.200000000000003</v>
      </c>
      <c r="AA43" s="20">
        <v>44.04</v>
      </c>
      <c r="AB43" s="20">
        <v>52.38</v>
      </c>
      <c r="AC43" s="17">
        <v>254.38</v>
      </c>
      <c r="AD43" s="17">
        <v>118.31</v>
      </c>
      <c r="AE43" s="17">
        <v>162.81</v>
      </c>
      <c r="AF43" s="17">
        <v>106.52</v>
      </c>
      <c r="AG43" s="17">
        <v>55.34</v>
      </c>
      <c r="AH43" s="17">
        <v>118.31</v>
      </c>
      <c r="AI43" s="17">
        <v>42.41</v>
      </c>
      <c r="AJ43" s="17">
        <v>47.01</v>
      </c>
      <c r="AK43" s="17">
        <v>54.26</v>
      </c>
      <c r="AL43" s="17">
        <v>107.6</v>
      </c>
      <c r="AM43" s="17">
        <v>122.36</v>
      </c>
      <c r="AN43" s="17">
        <v>143.6</v>
      </c>
      <c r="AO43" s="20">
        <v>1935.170000000001</v>
      </c>
      <c r="AP43" s="20">
        <v>910.59000000000083</v>
      </c>
      <c r="AQ43" s="20">
        <v>1266.6299999999985</v>
      </c>
      <c r="AR43" s="20">
        <v>838.71000000000026</v>
      </c>
      <c r="AS43" s="20">
        <v>440.93999999999983</v>
      </c>
      <c r="AT43" s="20">
        <v>954.40999999999985</v>
      </c>
      <c r="AU43" s="20">
        <v>346.31999999999982</v>
      </c>
      <c r="AV43" s="20">
        <v>388.37000000000074</v>
      </c>
      <c r="AW43" s="20">
        <v>453.54000000000008</v>
      </c>
      <c r="AX43" s="20">
        <v>909.76999999999975</v>
      </c>
      <c r="AY43" s="20">
        <v>1047.1299999999999</v>
      </c>
      <c r="AZ43" s="20">
        <v>1243.49</v>
      </c>
      <c r="BA43" s="17">
        <f t="shared" si="5"/>
        <v>8954.43</v>
      </c>
      <c r="BB43" s="17">
        <f t="shared" si="6"/>
        <v>447.73</v>
      </c>
      <c r="BC43" s="17">
        <f t="shared" si="3"/>
        <v>1332.9099999999999</v>
      </c>
      <c r="BD43" s="17">
        <f t="shared" si="4"/>
        <v>10735.07</v>
      </c>
    </row>
    <row r="44" spans="1:56" x14ac:dyDescent="0.25">
      <c r="A44" t="str">
        <f t="shared" si="7"/>
        <v>CWPI.CRE1</v>
      </c>
      <c r="B44" s="1" t="s">
        <v>71</v>
      </c>
      <c r="C44" s="1" t="s">
        <v>241</v>
      </c>
      <c r="D44" s="1" t="s">
        <v>241</v>
      </c>
      <c r="E44" s="17">
        <v>205.27</v>
      </c>
      <c r="F44" s="17">
        <v>139.32000000000002</v>
      </c>
      <c r="G44" s="17">
        <v>149.24000000000007</v>
      </c>
      <c r="H44" s="17">
        <v>119.42000000000003</v>
      </c>
      <c r="I44" s="17">
        <v>31.9</v>
      </c>
      <c r="J44" s="17">
        <v>188.64</v>
      </c>
      <c r="K44" s="17">
        <v>114.65999999999998</v>
      </c>
      <c r="L44" s="17">
        <v>117.89999999999999</v>
      </c>
      <c r="M44" s="17">
        <v>97.620000000000033</v>
      </c>
      <c r="N44" s="17">
        <v>0</v>
      </c>
      <c r="O44" s="17">
        <v>0</v>
      </c>
      <c r="P44" s="17">
        <v>0</v>
      </c>
      <c r="Q44" s="20">
        <v>10.26</v>
      </c>
      <c r="R44" s="20">
        <v>6.97</v>
      </c>
      <c r="S44" s="20">
        <v>7.46</v>
      </c>
      <c r="T44" s="20">
        <v>5.97</v>
      </c>
      <c r="U44" s="20">
        <v>1.6</v>
      </c>
      <c r="V44" s="20">
        <v>9.43</v>
      </c>
      <c r="W44" s="20">
        <v>5.73</v>
      </c>
      <c r="X44" s="20">
        <v>5.9</v>
      </c>
      <c r="Y44" s="20">
        <v>4.88</v>
      </c>
      <c r="Z44" s="20">
        <v>0</v>
      </c>
      <c r="AA44" s="20">
        <v>0</v>
      </c>
      <c r="AB44" s="20">
        <v>0</v>
      </c>
      <c r="AC44" s="17">
        <v>32.619999999999997</v>
      </c>
      <c r="AD44" s="17">
        <v>21.84</v>
      </c>
      <c r="AE44" s="17">
        <v>23.11</v>
      </c>
      <c r="AF44" s="17">
        <v>18.239999999999998</v>
      </c>
      <c r="AG44" s="17">
        <v>4.8099999999999996</v>
      </c>
      <c r="AH44" s="17">
        <v>28.03</v>
      </c>
      <c r="AI44" s="17">
        <v>16.8</v>
      </c>
      <c r="AJ44" s="17">
        <v>17.05</v>
      </c>
      <c r="AK44" s="17">
        <v>13.93</v>
      </c>
      <c r="AL44" s="17">
        <v>0</v>
      </c>
      <c r="AM44" s="17">
        <v>0</v>
      </c>
      <c r="AN44" s="17">
        <v>0</v>
      </c>
      <c r="AO44" s="20">
        <v>248.15</v>
      </c>
      <c r="AP44" s="20">
        <v>168.13000000000002</v>
      </c>
      <c r="AQ44" s="20">
        <v>179.81000000000006</v>
      </c>
      <c r="AR44" s="20">
        <v>143.63000000000002</v>
      </c>
      <c r="AS44" s="20">
        <v>38.31</v>
      </c>
      <c r="AT44" s="20">
        <v>226.1</v>
      </c>
      <c r="AU44" s="20">
        <v>137.19</v>
      </c>
      <c r="AV44" s="20">
        <v>140.85</v>
      </c>
      <c r="AW44" s="20">
        <v>116.43000000000004</v>
      </c>
      <c r="AX44" s="20">
        <v>0</v>
      </c>
      <c r="AY44" s="20">
        <v>0</v>
      </c>
      <c r="AZ44" s="20">
        <v>0</v>
      </c>
      <c r="BA44" s="17">
        <f t="shared" si="5"/>
        <v>1163.9700000000003</v>
      </c>
      <c r="BB44" s="17">
        <f t="shared" si="6"/>
        <v>58.2</v>
      </c>
      <c r="BC44" s="17">
        <f t="shared" si="3"/>
        <v>176.43</v>
      </c>
      <c r="BD44" s="17">
        <f t="shared" si="4"/>
        <v>1398.6000000000001</v>
      </c>
    </row>
    <row r="45" spans="1:56" x14ac:dyDescent="0.25">
      <c r="A45" t="str">
        <f t="shared" si="7"/>
        <v>CWPI.CRE2</v>
      </c>
      <c r="B45" s="1" t="s">
        <v>71</v>
      </c>
      <c r="C45" s="1" t="s">
        <v>242</v>
      </c>
      <c r="D45" s="1" t="s">
        <v>242</v>
      </c>
      <c r="E45" s="17">
        <v>168.53000000000003</v>
      </c>
      <c r="F45" s="17">
        <v>137.51</v>
      </c>
      <c r="G45" s="17">
        <v>184.35</v>
      </c>
      <c r="H45" s="17">
        <v>90.79</v>
      </c>
      <c r="I45" s="17">
        <v>12.079999999999998</v>
      </c>
      <c r="J45" s="17">
        <v>76.070000000000007</v>
      </c>
      <c r="K45" s="17">
        <v>63.95</v>
      </c>
      <c r="L45" s="17">
        <v>74.589999999999989</v>
      </c>
      <c r="M45" s="17">
        <v>58.169999999999995</v>
      </c>
      <c r="N45" s="17">
        <v>0</v>
      </c>
      <c r="O45" s="17">
        <v>0</v>
      </c>
      <c r="P45" s="17">
        <v>0</v>
      </c>
      <c r="Q45" s="20">
        <v>8.43</v>
      </c>
      <c r="R45" s="20">
        <v>6.88</v>
      </c>
      <c r="S45" s="20">
        <v>9.2200000000000006</v>
      </c>
      <c r="T45" s="20">
        <v>4.54</v>
      </c>
      <c r="U45" s="20">
        <v>0.6</v>
      </c>
      <c r="V45" s="20">
        <v>3.8</v>
      </c>
      <c r="W45" s="20">
        <v>3.2</v>
      </c>
      <c r="X45" s="20">
        <v>3.73</v>
      </c>
      <c r="Y45" s="20">
        <v>2.91</v>
      </c>
      <c r="Z45" s="20">
        <v>0</v>
      </c>
      <c r="AA45" s="20">
        <v>0</v>
      </c>
      <c r="AB45" s="20">
        <v>0</v>
      </c>
      <c r="AC45" s="17">
        <v>26.78</v>
      </c>
      <c r="AD45" s="17">
        <v>21.56</v>
      </c>
      <c r="AE45" s="17">
        <v>28.55</v>
      </c>
      <c r="AF45" s="17">
        <v>13.87</v>
      </c>
      <c r="AG45" s="17">
        <v>1.82</v>
      </c>
      <c r="AH45" s="17">
        <v>11.3</v>
      </c>
      <c r="AI45" s="17">
        <v>9.3699999999999992</v>
      </c>
      <c r="AJ45" s="17">
        <v>10.79</v>
      </c>
      <c r="AK45" s="17">
        <v>8.3000000000000007</v>
      </c>
      <c r="AL45" s="17">
        <v>0</v>
      </c>
      <c r="AM45" s="17">
        <v>0</v>
      </c>
      <c r="AN45" s="17">
        <v>0</v>
      </c>
      <c r="AO45" s="20">
        <v>203.74000000000004</v>
      </c>
      <c r="AP45" s="20">
        <v>165.95</v>
      </c>
      <c r="AQ45" s="20">
        <v>222.12</v>
      </c>
      <c r="AR45" s="20">
        <v>109.20000000000002</v>
      </c>
      <c r="AS45" s="20">
        <v>14.499999999999998</v>
      </c>
      <c r="AT45" s="20">
        <v>91.17</v>
      </c>
      <c r="AU45" s="20">
        <v>76.52000000000001</v>
      </c>
      <c r="AV45" s="20">
        <v>89.109999999999985</v>
      </c>
      <c r="AW45" s="20">
        <v>69.38</v>
      </c>
      <c r="AX45" s="20">
        <v>0</v>
      </c>
      <c r="AY45" s="20">
        <v>0</v>
      </c>
      <c r="AZ45" s="20">
        <v>0</v>
      </c>
      <c r="BA45" s="17">
        <f t="shared" si="5"/>
        <v>866.04000000000008</v>
      </c>
      <c r="BB45" s="17">
        <f t="shared" si="6"/>
        <v>43.31</v>
      </c>
      <c r="BC45" s="17">
        <f t="shared" si="3"/>
        <v>132.34</v>
      </c>
      <c r="BD45" s="17">
        <f t="shared" si="4"/>
        <v>1041.69</v>
      </c>
    </row>
    <row r="46" spans="1:56" x14ac:dyDescent="0.25">
      <c r="A46" t="str">
        <f t="shared" si="7"/>
        <v>VQW.CRE3</v>
      </c>
      <c r="B46" s="1" t="s">
        <v>31</v>
      </c>
      <c r="C46" s="1" t="s">
        <v>64</v>
      </c>
      <c r="D46" s="1" t="s">
        <v>64</v>
      </c>
      <c r="E46" s="17">
        <v>4898.4099999999989</v>
      </c>
      <c r="F46" s="17">
        <v>2178.4900000000002</v>
      </c>
      <c r="G46" s="17">
        <v>2734.5300000000007</v>
      </c>
      <c r="H46" s="17">
        <v>1986.0800000000006</v>
      </c>
      <c r="I46" s="17">
        <v>616.44000000000005</v>
      </c>
      <c r="J46" s="17">
        <v>2758.95</v>
      </c>
      <c r="K46" s="17">
        <v>1585.61</v>
      </c>
      <c r="L46" s="17">
        <v>1776.8100000000004</v>
      </c>
      <c r="M46" s="17">
        <v>1733.8399999999997</v>
      </c>
      <c r="N46" s="17">
        <v>2283.0500000000002</v>
      </c>
      <c r="O46" s="17">
        <v>2551.4</v>
      </c>
      <c r="P46" s="17">
        <v>2829.9300000000003</v>
      </c>
      <c r="Q46" s="20">
        <v>244.92</v>
      </c>
      <c r="R46" s="20">
        <v>108.92</v>
      </c>
      <c r="S46" s="20">
        <v>136.72999999999999</v>
      </c>
      <c r="T46" s="20">
        <v>99.3</v>
      </c>
      <c r="U46" s="20">
        <v>30.82</v>
      </c>
      <c r="V46" s="20">
        <v>137.94999999999999</v>
      </c>
      <c r="W46" s="20">
        <v>79.28</v>
      </c>
      <c r="X46" s="20">
        <v>88.84</v>
      </c>
      <c r="Y46" s="20">
        <v>86.69</v>
      </c>
      <c r="Z46" s="20">
        <v>114.15</v>
      </c>
      <c r="AA46" s="20">
        <v>127.57</v>
      </c>
      <c r="AB46" s="20">
        <v>141.5</v>
      </c>
      <c r="AC46" s="17">
        <v>778.43</v>
      </c>
      <c r="AD46" s="17">
        <v>341.57</v>
      </c>
      <c r="AE46" s="17">
        <v>423.51</v>
      </c>
      <c r="AF46" s="17">
        <v>303.37</v>
      </c>
      <c r="AG46" s="17">
        <v>92.89</v>
      </c>
      <c r="AH46" s="17">
        <v>409.9</v>
      </c>
      <c r="AI46" s="17">
        <v>232.32</v>
      </c>
      <c r="AJ46" s="17">
        <v>256.94</v>
      </c>
      <c r="AK46" s="17">
        <v>247.41</v>
      </c>
      <c r="AL46" s="17">
        <v>321.56</v>
      </c>
      <c r="AM46" s="17">
        <v>354.48</v>
      </c>
      <c r="AN46" s="17">
        <v>387.94</v>
      </c>
      <c r="AO46" s="20">
        <v>5921.7599999999993</v>
      </c>
      <c r="AP46" s="20">
        <v>2628.9800000000005</v>
      </c>
      <c r="AQ46" s="20">
        <v>3294.7700000000004</v>
      </c>
      <c r="AR46" s="20">
        <v>2388.7500000000005</v>
      </c>
      <c r="AS46" s="20">
        <v>740.15000000000009</v>
      </c>
      <c r="AT46" s="20">
        <v>3306.7999999999997</v>
      </c>
      <c r="AU46" s="20">
        <v>1897.2099999999998</v>
      </c>
      <c r="AV46" s="20">
        <v>2122.59</v>
      </c>
      <c r="AW46" s="20">
        <v>2067.9399999999996</v>
      </c>
      <c r="AX46" s="20">
        <v>2718.76</v>
      </c>
      <c r="AY46" s="20">
        <v>3033.4500000000003</v>
      </c>
      <c r="AZ46" s="20">
        <v>3359.3700000000003</v>
      </c>
      <c r="BA46" s="17">
        <f t="shared" si="5"/>
        <v>27933.540000000005</v>
      </c>
      <c r="BB46" s="17">
        <f t="shared" si="6"/>
        <v>1396.6699999999998</v>
      </c>
      <c r="BC46" s="17">
        <f t="shared" si="3"/>
        <v>4150.32</v>
      </c>
      <c r="BD46" s="17">
        <f t="shared" si="4"/>
        <v>33480.53</v>
      </c>
    </row>
    <row r="47" spans="1:56" x14ac:dyDescent="0.25">
      <c r="A47" t="str">
        <f t="shared" si="7"/>
        <v>CRR.CRR1</v>
      </c>
      <c r="B47" s="1" t="s">
        <v>65</v>
      </c>
      <c r="C47" s="1" t="s">
        <v>66</v>
      </c>
      <c r="D47" s="1" t="s">
        <v>66</v>
      </c>
      <c r="E47" s="17">
        <v>2472.9299999999998</v>
      </c>
      <c r="F47" s="17">
        <v>1183.0399999999993</v>
      </c>
      <c r="G47" s="17">
        <v>1591.1300000000028</v>
      </c>
      <c r="H47" s="17">
        <v>1078.9099999999996</v>
      </c>
      <c r="I47" s="17">
        <v>602.95000000000039</v>
      </c>
      <c r="J47" s="17">
        <v>1141.3999999999994</v>
      </c>
      <c r="K47" s="17">
        <v>319.31000000000068</v>
      </c>
      <c r="L47" s="17">
        <v>401.86000000000104</v>
      </c>
      <c r="M47" s="17">
        <v>446.7700000000022</v>
      </c>
      <c r="N47" s="17">
        <v>1474.1599999999996</v>
      </c>
      <c r="O47" s="17">
        <v>1606.5700000000008</v>
      </c>
      <c r="P47" s="17">
        <v>1960.079999999999</v>
      </c>
      <c r="Q47" s="20">
        <v>123.65</v>
      </c>
      <c r="R47" s="20">
        <v>59.15</v>
      </c>
      <c r="S47" s="20">
        <v>79.56</v>
      </c>
      <c r="T47" s="20">
        <v>53.95</v>
      </c>
      <c r="U47" s="20">
        <v>30.15</v>
      </c>
      <c r="V47" s="20">
        <v>57.07</v>
      </c>
      <c r="W47" s="20">
        <v>15.97</v>
      </c>
      <c r="X47" s="20">
        <v>20.09</v>
      </c>
      <c r="Y47" s="20">
        <v>22.34</v>
      </c>
      <c r="Z47" s="20">
        <v>73.709999999999994</v>
      </c>
      <c r="AA47" s="20">
        <v>80.33</v>
      </c>
      <c r="AB47" s="20">
        <v>98</v>
      </c>
      <c r="AC47" s="17">
        <v>392.98</v>
      </c>
      <c r="AD47" s="17">
        <v>185.49</v>
      </c>
      <c r="AE47" s="17">
        <v>246.42</v>
      </c>
      <c r="AF47" s="17">
        <v>164.8</v>
      </c>
      <c r="AG47" s="17">
        <v>90.86</v>
      </c>
      <c r="AH47" s="17">
        <v>169.58</v>
      </c>
      <c r="AI47" s="17">
        <v>46.78</v>
      </c>
      <c r="AJ47" s="17">
        <v>58.11</v>
      </c>
      <c r="AK47" s="17">
        <v>63.75</v>
      </c>
      <c r="AL47" s="17">
        <v>207.63</v>
      </c>
      <c r="AM47" s="17">
        <v>223.21</v>
      </c>
      <c r="AN47" s="17">
        <v>268.7</v>
      </c>
      <c r="AO47" s="20">
        <v>2989.56</v>
      </c>
      <c r="AP47" s="20">
        <v>1427.6799999999994</v>
      </c>
      <c r="AQ47" s="20">
        <v>1917.1100000000029</v>
      </c>
      <c r="AR47" s="20">
        <v>1297.6599999999996</v>
      </c>
      <c r="AS47" s="20">
        <v>723.96000000000038</v>
      </c>
      <c r="AT47" s="20">
        <v>1368.0499999999993</v>
      </c>
      <c r="AU47" s="20">
        <v>382.06000000000074</v>
      </c>
      <c r="AV47" s="20">
        <v>480.06000000000103</v>
      </c>
      <c r="AW47" s="20">
        <v>532.86000000000217</v>
      </c>
      <c r="AX47" s="20">
        <v>1755.4999999999995</v>
      </c>
      <c r="AY47" s="20">
        <v>1910.1100000000008</v>
      </c>
      <c r="AZ47" s="20">
        <v>2326.7799999999988</v>
      </c>
      <c r="BA47" s="17">
        <f t="shared" si="5"/>
        <v>14279.110000000008</v>
      </c>
      <c r="BB47" s="17">
        <f t="shared" si="6"/>
        <v>713.97</v>
      </c>
      <c r="BC47" s="17">
        <f t="shared" si="3"/>
        <v>2118.3099999999995</v>
      </c>
      <c r="BD47" s="17">
        <f t="shared" si="4"/>
        <v>17111.390000000007</v>
      </c>
    </row>
    <row r="48" spans="1:56" x14ac:dyDescent="0.25">
      <c r="A48" t="str">
        <f t="shared" si="7"/>
        <v>EGPI.CRS1</v>
      </c>
      <c r="B48" s="1" t="s">
        <v>67</v>
      </c>
      <c r="C48" s="1" t="s">
        <v>68</v>
      </c>
      <c r="D48" s="1" t="s">
        <v>68</v>
      </c>
      <c r="E48" s="17">
        <v>4240.1799999999994</v>
      </c>
      <c r="F48" s="17">
        <v>4157.8500000000004</v>
      </c>
      <c r="G48" s="17">
        <v>2308.2000000000003</v>
      </c>
      <c r="H48" s="17">
        <v>457.89000000000004</v>
      </c>
      <c r="I48" s="17">
        <v>14138.380000000003</v>
      </c>
      <c r="J48" s="17">
        <v>15017.189999999997</v>
      </c>
      <c r="K48" s="17">
        <v>673.46999999999991</v>
      </c>
      <c r="L48" s="17">
        <v>937.56999999999982</v>
      </c>
      <c r="M48" s="17">
        <v>341.87</v>
      </c>
      <c r="N48" s="17">
        <v>493.54999999999995</v>
      </c>
      <c r="O48" s="17">
        <v>1028.6400000000001</v>
      </c>
      <c r="P48" s="17">
        <v>951.48</v>
      </c>
      <c r="Q48" s="20">
        <v>212.01</v>
      </c>
      <c r="R48" s="20">
        <v>207.89</v>
      </c>
      <c r="S48" s="20">
        <v>115.41</v>
      </c>
      <c r="T48" s="20">
        <v>22.89</v>
      </c>
      <c r="U48" s="20">
        <v>706.92</v>
      </c>
      <c r="V48" s="20">
        <v>750.86</v>
      </c>
      <c r="W48" s="20">
        <v>33.67</v>
      </c>
      <c r="X48" s="20">
        <v>46.88</v>
      </c>
      <c r="Y48" s="20">
        <v>17.09</v>
      </c>
      <c r="Z48" s="20">
        <v>24.68</v>
      </c>
      <c r="AA48" s="20">
        <v>51.43</v>
      </c>
      <c r="AB48" s="20">
        <v>47.57</v>
      </c>
      <c r="AC48" s="17">
        <v>673.83</v>
      </c>
      <c r="AD48" s="17">
        <v>651.91</v>
      </c>
      <c r="AE48" s="17">
        <v>357.48</v>
      </c>
      <c r="AF48" s="17">
        <v>69.94</v>
      </c>
      <c r="AG48" s="17">
        <v>2130.59</v>
      </c>
      <c r="AH48" s="17">
        <v>2231.14</v>
      </c>
      <c r="AI48" s="17">
        <v>98.68</v>
      </c>
      <c r="AJ48" s="17">
        <v>135.58000000000001</v>
      </c>
      <c r="AK48" s="17">
        <v>48.78</v>
      </c>
      <c r="AL48" s="17">
        <v>69.510000000000005</v>
      </c>
      <c r="AM48" s="17">
        <v>142.91</v>
      </c>
      <c r="AN48" s="17">
        <v>130.43</v>
      </c>
      <c r="AO48" s="20">
        <v>5126.0199999999995</v>
      </c>
      <c r="AP48" s="20">
        <v>5017.6500000000005</v>
      </c>
      <c r="AQ48" s="20">
        <v>2781.09</v>
      </c>
      <c r="AR48" s="20">
        <v>550.72</v>
      </c>
      <c r="AS48" s="20">
        <v>16975.890000000003</v>
      </c>
      <c r="AT48" s="20">
        <v>17999.189999999999</v>
      </c>
      <c r="AU48" s="20">
        <v>805.81999999999994</v>
      </c>
      <c r="AV48" s="20">
        <v>1120.0299999999997</v>
      </c>
      <c r="AW48" s="20">
        <v>407.74</v>
      </c>
      <c r="AX48" s="20">
        <v>587.7399999999999</v>
      </c>
      <c r="AY48" s="20">
        <v>1222.9800000000002</v>
      </c>
      <c r="AZ48" s="20">
        <v>1129.48</v>
      </c>
      <c r="BA48" s="17">
        <f t="shared" si="5"/>
        <v>44746.270000000004</v>
      </c>
      <c r="BB48" s="17">
        <f t="shared" si="6"/>
        <v>2237.3000000000002</v>
      </c>
      <c r="BC48" s="17">
        <f t="shared" si="3"/>
        <v>6740.78</v>
      </c>
      <c r="BD48" s="17">
        <f t="shared" si="4"/>
        <v>53724.35</v>
      </c>
    </row>
    <row r="49" spans="1:56" x14ac:dyDescent="0.25">
      <c r="A49" t="str">
        <f t="shared" si="7"/>
        <v>EGPI.CRS2</v>
      </c>
      <c r="B49" s="1" t="s">
        <v>67</v>
      </c>
      <c r="C49" s="1" t="s">
        <v>69</v>
      </c>
      <c r="D49" s="1" t="s">
        <v>69</v>
      </c>
      <c r="E49" s="17">
        <v>4959.8900000000003</v>
      </c>
      <c r="F49" s="17">
        <v>4566.8200000000006</v>
      </c>
      <c r="G49" s="17">
        <v>2692.71</v>
      </c>
      <c r="H49" s="17">
        <v>349.20999999999992</v>
      </c>
      <c r="I49" s="17">
        <v>19289.98</v>
      </c>
      <c r="J49" s="17">
        <v>16089.050000000001</v>
      </c>
      <c r="K49" s="17">
        <v>495.60000000000008</v>
      </c>
      <c r="L49" s="17">
        <v>1247.2399999999998</v>
      </c>
      <c r="M49" s="17">
        <v>357.91999999999996</v>
      </c>
      <c r="N49" s="17">
        <v>547.82000000000016</v>
      </c>
      <c r="O49" s="17">
        <v>1536.7</v>
      </c>
      <c r="P49" s="17">
        <v>1117.2700000000002</v>
      </c>
      <c r="Q49" s="20">
        <v>247.99</v>
      </c>
      <c r="R49" s="20">
        <v>228.34</v>
      </c>
      <c r="S49" s="20">
        <v>134.63999999999999</v>
      </c>
      <c r="T49" s="20">
        <v>17.46</v>
      </c>
      <c r="U49" s="20">
        <v>964.5</v>
      </c>
      <c r="V49" s="20">
        <v>804.45</v>
      </c>
      <c r="W49" s="20">
        <v>24.78</v>
      </c>
      <c r="X49" s="20">
        <v>62.36</v>
      </c>
      <c r="Y49" s="20">
        <v>17.899999999999999</v>
      </c>
      <c r="Z49" s="20">
        <v>27.39</v>
      </c>
      <c r="AA49" s="20">
        <v>76.84</v>
      </c>
      <c r="AB49" s="20">
        <v>55.86</v>
      </c>
      <c r="AC49" s="17">
        <v>788.2</v>
      </c>
      <c r="AD49" s="17">
        <v>716.04</v>
      </c>
      <c r="AE49" s="17">
        <v>417.03</v>
      </c>
      <c r="AF49" s="17">
        <v>53.34</v>
      </c>
      <c r="AG49" s="17">
        <v>2906.91</v>
      </c>
      <c r="AH49" s="17">
        <v>2390.38</v>
      </c>
      <c r="AI49" s="17">
        <v>72.61</v>
      </c>
      <c r="AJ49" s="17">
        <v>180.36</v>
      </c>
      <c r="AK49" s="17">
        <v>51.07</v>
      </c>
      <c r="AL49" s="17">
        <v>77.16</v>
      </c>
      <c r="AM49" s="17">
        <v>213.5</v>
      </c>
      <c r="AN49" s="17">
        <v>153.16</v>
      </c>
      <c r="AO49" s="20">
        <v>5996.08</v>
      </c>
      <c r="AP49" s="20">
        <v>5511.2000000000007</v>
      </c>
      <c r="AQ49" s="20">
        <v>3244.38</v>
      </c>
      <c r="AR49" s="20">
        <v>420.00999999999988</v>
      </c>
      <c r="AS49" s="20">
        <v>23161.39</v>
      </c>
      <c r="AT49" s="20">
        <v>19283.88</v>
      </c>
      <c r="AU49" s="20">
        <v>592.99000000000012</v>
      </c>
      <c r="AV49" s="20">
        <v>1489.9599999999996</v>
      </c>
      <c r="AW49" s="20">
        <v>426.88999999999993</v>
      </c>
      <c r="AX49" s="20">
        <v>652.37000000000012</v>
      </c>
      <c r="AY49" s="20">
        <v>1827.04</v>
      </c>
      <c r="AZ49" s="20">
        <v>1326.2900000000002</v>
      </c>
      <c r="BA49" s="17">
        <f t="shared" si="5"/>
        <v>53250.209999999992</v>
      </c>
      <c r="BB49" s="17">
        <f t="shared" si="6"/>
        <v>2662.5100000000007</v>
      </c>
      <c r="BC49" s="17">
        <f t="shared" si="3"/>
        <v>8019.7599999999984</v>
      </c>
      <c r="BD49" s="17">
        <f t="shared" si="4"/>
        <v>63932.480000000003</v>
      </c>
    </row>
    <row r="50" spans="1:56" x14ac:dyDescent="0.25">
      <c r="A50" t="str">
        <f t="shared" si="7"/>
        <v>EGPI.CRS3</v>
      </c>
      <c r="B50" s="1" t="s">
        <v>67</v>
      </c>
      <c r="C50" s="1" t="s">
        <v>70</v>
      </c>
      <c r="D50" s="1" t="s">
        <v>70</v>
      </c>
      <c r="E50" s="17">
        <v>4903.7</v>
      </c>
      <c r="F50" s="17">
        <v>4303.04</v>
      </c>
      <c r="G50" s="17">
        <v>2212.6400000000003</v>
      </c>
      <c r="H50" s="17">
        <v>282.27999999999992</v>
      </c>
      <c r="I50" s="17">
        <v>17571.63</v>
      </c>
      <c r="J50" s="17">
        <v>13251.76</v>
      </c>
      <c r="K50" s="17">
        <v>382.28999999999991</v>
      </c>
      <c r="L50" s="17">
        <v>895.5100000000001</v>
      </c>
      <c r="M50" s="17">
        <v>309.23999999999995</v>
      </c>
      <c r="N50" s="17">
        <v>505.57000000000005</v>
      </c>
      <c r="O50" s="17">
        <v>1539.3600000000001</v>
      </c>
      <c r="P50" s="17">
        <v>1338.91</v>
      </c>
      <c r="Q50" s="20">
        <v>245.19</v>
      </c>
      <c r="R50" s="20">
        <v>215.15</v>
      </c>
      <c r="S50" s="20">
        <v>110.63</v>
      </c>
      <c r="T50" s="20">
        <v>14.11</v>
      </c>
      <c r="U50" s="20">
        <v>878.58</v>
      </c>
      <c r="V50" s="20">
        <v>662.59</v>
      </c>
      <c r="W50" s="20">
        <v>19.11</v>
      </c>
      <c r="X50" s="20">
        <v>44.78</v>
      </c>
      <c r="Y50" s="20">
        <v>15.46</v>
      </c>
      <c r="Z50" s="20">
        <v>25.28</v>
      </c>
      <c r="AA50" s="20">
        <v>76.97</v>
      </c>
      <c r="AB50" s="20">
        <v>66.95</v>
      </c>
      <c r="AC50" s="17">
        <v>779.27</v>
      </c>
      <c r="AD50" s="17">
        <v>674.68</v>
      </c>
      <c r="AE50" s="17">
        <v>342.68</v>
      </c>
      <c r="AF50" s="17">
        <v>43.12</v>
      </c>
      <c r="AG50" s="17">
        <v>2647.96</v>
      </c>
      <c r="AH50" s="17">
        <v>1968.84</v>
      </c>
      <c r="AI50" s="17">
        <v>56.01</v>
      </c>
      <c r="AJ50" s="17">
        <v>129.5</v>
      </c>
      <c r="AK50" s="17">
        <v>44.13</v>
      </c>
      <c r="AL50" s="17">
        <v>71.209999999999994</v>
      </c>
      <c r="AM50" s="17">
        <v>213.87</v>
      </c>
      <c r="AN50" s="17">
        <v>183.55</v>
      </c>
      <c r="AO50" s="20">
        <v>5928.16</v>
      </c>
      <c r="AP50" s="20">
        <v>5192.87</v>
      </c>
      <c r="AQ50" s="20">
        <v>2665.9500000000003</v>
      </c>
      <c r="AR50" s="20">
        <v>339.50999999999993</v>
      </c>
      <c r="AS50" s="20">
        <v>21098.170000000002</v>
      </c>
      <c r="AT50" s="20">
        <v>15883.19</v>
      </c>
      <c r="AU50" s="20">
        <v>457.40999999999991</v>
      </c>
      <c r="AV50" s="20">
        <v>1069.79</v>
      </c>
      <c r="AW50" s="20">
        <v>368.82999999999993</v>
      </c>
      <c r="AX50" s="20">
        <v>602.06000000000006</v>
      </c>
      <c r="AY50" s="20">
        <v>1830.2000000000003</v>
      </c>
      <c r="AZ50" s="20">
        <v>1589.41</v>
      </c>
      <c r="BA50" s="17">
        <f t="shared" si="5"/>
        <v>47495.930000000008</v>
      </c>
      <c r="BB50" s="17">
        <f t="shared" si="6"/>
        <v>2374.8000000000002</v>
      </c>
      <c r="BC50" s="17">
        <f t="shared" si="3"/>
        <v>7154.8200000000006</v>
      </c>
      <c r="BD50" s="17">
        <f t="shared" si="4"/>
        <v>57025.55000000001</v>
      </c>
    </row>
    <row r="51" spans="1:56" x14ac:dyDescent="0.25">
      <c r="A51" t="str">
        <f t="shared" si="7"/>
        <v>CWPI.CRWD</v>
      </c>
      <c r="B51" s="1" t="s">
        <v>71</v>
      </c>
      <c r="C51" s="1" t="s">
        <v>72</v>
      </c>
      <c r="D51" s="1" t="s">
        <v>72</v>
      </c>
      <c r="E51" s="17">
        <v>1982.6299999999999</v>
      </c>
      <c r="F51" s="17">
        <v>1316.0800000000004</v>
      </c>
      <c r="G51" s="17">
        <v>1981.23</v>
      </c>
      <c r="H51" s="17">
        <v>1452.45</v>
      </c>
      <c r="I51" s="17">
        <v>296.92</v>
      </c>
      <c r="J51" s="17">
        <v>1360.29</v>
      </c>
      <c r="K51" s="17">
        <v>823.56999999999994</v>
      </c>
      <c r="L51" s="17">
        <v>889.07999999999993</v>
      </c>
      <c r="M51" s="17">
        <v>938.44000000000017</v>
      </c>
      <c r="N51" s="17">
        <v>1459.93</v>
      </c>
      <c r="O51" s="17">
        <v>1318.96</v>
      </c>
      <c r="P51" s="17">
        <v>1511.2799999999997</v>
      </c>
      <c r="Q51" s="20">
        <v>99.13</v>
      </c>
      <c r="R51" s="20">
        <v>65.8</v>
      </c>
      <c r="S51" s="20">
        <v>99.06</v>
      </c>
      <c r="T51" s="20">
        <v>72.62</v>
      </c>
      <c r="U51" s="20">
        <v>14.85</v>
      </c>
      <c r="V51" s="20">
        <v>68.010000000000005</v>
      </c>
      <c r="W51" s="20">
        <v>41.18</v>
      </c>
      <c r="X51" s="20">
        <v>44.45</v>
      </c>
      <c r="Y51" s="20">
        <v>46.92</v>
      </c>
      <c r="Z51" s="20">
        <v>73</v>
      </c>
      <c r="AA51" s="20">
        <v>65.95</v>
      </c>
      <c r="AB51" s="20">
        <v>75.56</v>
      </c>
      <c r="AC51" s="17">
        <v>315.07</v>
      </c>
      <c r="AD51" s="17">
        <v>206.35</v>
      </c>
      <c r="AE51" s="17">
        <v>306.83999999999997</v>
      </c>
      <c r="AF51" s="17">
        <v>221.86</v>
      </c>
      <c r="AG51" s="17">
        <v>44.74</v>
      </c>
      <c r="AH51" s="17">
        <v>202.1</v>
      </c>
      <c r="AI51" s="17">
        <v>120.67</v>
      </c>
      <c r="AJ51" s="17">
        <v>128.57</v>
      </c>
      <c r="AK51" s="17">
        <v>133.91</v>
      </c>
      <c r="AL51" s="17">
        <v>205.63</v>
      </c>
      <c r="AM51" s="17">
        <v>183.25</v>
      </c>
      <c r="AN51" s="17">
        <v>207.18</v>
      </c>
      <c r="AO51" s="20">
        <v>2396.83</v>
      </c>
      <c r="AP51" s="20">
        <v>1588.2300000000002</v>
      </c>
      <c r="AQ51" s="20">
        <v>2387.13</v>
      </c>
      <c r="AR51" s="20">
        <v>1746.9300000000003</v>
      </c>
      <c r="AS51" s="20">
        <v>356.51000000000005</v>
      </c>
      <c r="AT51" s="20">
        <v>1630.3999999999999</v>
      </c>
      <c r="AU51" s="20">
        <v>985.41999999999985</v>
      </c>
      <c r="AV51" s="20">
        <v>1062.0999999999999</v>
      </c>
      <c r="AW51" s="20">
        <v>1119.2700000000002</v>
      </c>
      <c r="AX51" s="20">
        <v>1738.56</v>
      </c>
      <c r="AY51" s="20">
        <v>1568.16</v>
      </c>
      <c r="AZ51" s="20">
        <v>1794.0199999999998</v>
      </c>
      <c r="BA51" s="17">
        <f t="shared" si="5"/>
        <v>15330.86</v>
      </c>
      <c r="BB51" s="17">
        <f t="shared" si="6"/>
        <v>766.53</v>
      </c>
      <c r="BC51" s="17">
        <f t="shared" si="3"/>
        <v>2276.1699999999996</v>
      </c>
      <c r="BD51" s="17">
        <f t="shared" si="4"/>
        <v>18373.560000000001</v>
      </c>
    </row>
    <row r="52" spans="1:56" x14ac:dyDescent="0.25">
      <c r="A52" t="str">
        <f t="shared" si="7"/>
        <v>CAWP.BCHIMP</v>
      </c>
      <c r="B52" s="1" t="s">
        <v>73</v>
      </c>
      <c r="C52" s="1" t="s">
        <v>74</v>
      </c>
      <c r="D52" s="1" t="s">
        <v>22</v>
      </c>
      <c r="E52" s="17">
        <v>0</v>
      </c>
      <c r="F52" s="17">
        <v>0</v>
      </c>
      <c r="G52" s="17">
        <v>0</v>
      </c>
      <c r="H52" s="17">
        <v>0</v>
      </c>
      <c r="I52" s="17">
        <v>0</v>
      </c>
      <c r="J52" s="17">
        <v>0</v>
      </c>
      <c r="K52" s="17">
        <v>-57.19</v>
      </c>
      <c r="L52" s="17">
        <v>-215.27999999999997</v>
      </c>
      <c r="M52" s="17">
        <v>-97.45</v>
      </c>
      <c r="N52" s="17">
        <v>-9.8399999999999981</v>
      </c>
      <c r="O52" s="17">
        <v>-278.70999999999998</v>
      </c>
      <c r="P52" s="17">
        <v>0</v>
      </c>
      <c r="Q52" s="20">
        <v>0</v>
      </c>
      <c r="R52" s="20">
        <v>0</v>
      </c>
      <c r="S52" s="20">
        <v>0</v>
      </c>
      <c r="T52" s="20">
        <v>0</v>
      </c>
      <c r="U52" s="20">
        <v>0</v>
      </c>
      <c r="V52" s="20">
        <v>0</v>
      </c>
      <c r="W52" s="20">
        <v>-2.86</v>
      </c>
      <c r="X52" s="20">
        <v>-10.76</v>
      </c>
      <c r="Y52" s="20">
        <v>-4.87</v>
      </c>
      <c r="Z52" s="20">
        <v>-0.49</v>
      </c>
      <c r="AA52" s="20">
        <v>-13.94</v>
      </c>
      <c r="AB52" s="20">
        <v>0</v>
      </c>
      <c r="AC52" s="17">
        <v>0</v>
      </c>
      <c r="AD52" s="17">
        <v>0</v>
      </c>
      <c r="AE52" s="17">
        <v>0</v>
      </c>
      <c r="AF52" s="17">
        <v>0</v>
      </c>
      <c r="AG52" s="17">
        <v>0</v>
      </c>
      <c r="AH52" s="17">
        <v>0</v>
      </c>
      <c r="AI52" s="17">
        <v>-8.3800000000000008</v>
      </c>
      <c r="AJ52" s="17">
        <v>-31.13</v>
      </c>
      <c r="AK52" s="17">
        <v>-13.91</v>
      </c>
      <c r="AL52" s="17">
        <v>-1.39</v>
      </c>
      <c r="AM52" s="17">
        <v>-38.72</v>
      </c>
      <c r="AN52" s="17">
        <v>0</v>
      </c>
      <c r="AO52" s="20">
        <v>0</v>
      </c>
      <c r="AP52" s="20">
        <v>0</v>
      </c>
      <c r="AQ52" s="20">
        <v>0</v>
      </c>
      <c r="AR52" s="20">
        <v>0</v>
      </c>
      <c r="AS52" s="20">
        <v>0</v>
      </c>
      <c r="AT52" s="20">
        <v>0</v>
      </c>
      <c r="AU52" s="20">
        <v>-68.429999999999993</v>
      </c>
      <c r="AV52" s="20">
        <v>-257.16999999999996</v>
      </c>
      <c r="AW52" s="20">
        <v>-116.23</v>
      </c>
      <c r="AX52" s="20">
        <v>-11.719999999999999</v>
      </c>
      <c r="AY52" s="20">
        <v>-331.37</v>
      </c>
      <c r="AZ52" s="20">
        <v>0</v>
      </c>
      <c r="BA52" s="17">
        <f t="shared" si="5"/>
        <v>-658.46999999999991</v>
      </c>
      <c r="BB52" s="17">
        <f t="shared" si="6"/>
        <v>-32.919999999999995</v>
      </c>
      <c r="BC52" s="17">
        <f t="shared" si="3"/>
        <v>-93.53</v>
      </c>
      <c r="BD52" s="17">
        <f t="shared" si="4"/>
        <v>-784.92</v>
      </c>
    </row>
    <row r="53" spans="1:56" x14ac:dyDescent="0.25">
      <c r="A53" t="str">
        <f t="shared" si="7"/>
        <v>CAWP.120SIMP</v>
      </c>
      <c r="B53" s="1" t="s">
        <v>73</v>
      </c>
      <c r="C53" s="1" t="s">
        <v>75</v>
      </c>
      <c r="D53" s="1" t="s">
        <v>76</v>
      </c>
      <c r="E53" s="17">
        <v>0</v>
      </c>
      <c r="F53" s="17">
        <v>0</v>
      </c>
      <c r="G53" s="17">
        <v>0</v>
      </c>
      <c r="H53" s="17">
        <v>0</v>
      </c>
      <c r="I53" s="17">
        <v>0</v>
      </c>
      <c r="J53" s="17">
        <v>-0.85999999999999988</v>
      </c>
      <c r="K53" s="17">
        <v>-63.109999999999992</v>
      </c>
      <c r="L53" s="17">
        <v>-109.65999999999995</v>
      </c>
      <c r="M53" s="17">
        <v>-14.269999999999991</v>
      </c>
      <c r="N53" s="17">
        <v>0</v>
      </c>
      <c r="O53" s="17">
        <v>0</v>
      </c>
      <c r="P53" s="17">
        <v>-2.8599999999999994</v>
      </c>
      <c r="Q53" s="20">
        <v>0</v>
      </c>
      <c r="R53" s="20">
        <v>0</v>
      </c>
      <c r="S53" s="20">
        <v>0</v>
      </c>
      <c r="T53" s="20">
        <v>0</v>
      </c>
      <c r="U53" s="20">
        <v>0</v>
      </c>
      <c r="V53" s="20">
        <v>-0.04</v>
      </c>
      <c r="W53" s="20">
        <v>-3.16</v>
      </c>
      <c r="X53" s="20">
        <v>-5.48</v>
      </c>
      <c r="Y53" s="20">
        <v>-0.71</v>
      </c>
      <c r="Z53" s="20">
        <v>0</v>
      </c>
      <c r="AA53" s="20">
        <v>0</v>
      </c>
      <c r="AB53" s="20">
        <v>-0.14000000000000001</v>
      </c>
      <c r="AC53" s="17">
        <v>0</v>
      </c>
      <c r="AD53" s="17">
        <v>0</v>
      </c>
      <c r="AE53" s="17">
        <v>0</v>
      </c>
      <c r="AF53" s="17">
        <v>0</v>
      </c>
      <c r="AG53" s="17">
        <v>0</v>
      </c>
      <c r="AH53" s="17">
        <v>-0.13</v>
      </c>
      <c r="AI53" s="17">
        <v>-9.25</v>
      </c>
      <c r="AJ53" s="17">
        <v>-15.86</v>
      </c>
      <c r="AK53" s="17">
        <v>-2.04</v>
      </c>
      <c r="AL53" s="17">
        <v>0</v>
      </c>
      <c r="AM53" s="17">
        <v>0</v>
      </c>
      <c r="AN53" s="17">
        <v>-0.39</v>
      </c>
      <c r="AO53" s="20">
        <v>0</v>
      </c>
      <c r="AP53" s="20">
        <v>0</v>
      </c>
      <c r="AQ53" s="20">
        <v>0</v>
      </c>
      <c r="AR53" s="20">
        <v>0</v>
      </c>
      <c r="AS53" s="20">
        <v>0</v>
      </c>
      <c r="AT53" s="20">
        <v>-1.0299999999999998</v>
      </c>
      <c r="AU53" s="20">
        <v>-75.52</v>
      </c>
      <c r="AV53" s="20">
        <v>-130.99999999999994</v>
      </c>
      <c r="AW53" s="20">
        <v>-17.019999999999989</v>
      </c>
      <c r="AX53" s="20">
        <v>0</v>
      </c>
      <c r="AY53" s="20">
        <v>0</v>
      </c>
      <c r="AZ53" s="20">
        <v>-3.3899999999999997</v>
      </c>
      <c r="BA53" s="17">
        <f t="shared" si="5"/>
        <v>-190.75999999999993</v>
      </c>
      <c r="BB53" s="17">
        <f t="shared" si="6"/>
        <v>-9.5300000000000011</v>
      </c>
      <c r="BC53" s="17">
        <f t="shared" si="3"/>
        <v>-27.67</v>
      </c>
      <c r="BD53" s="17">
        <f t="shared" si="4"/>
        <v>-227.95999999999992</v>
      </c>
    </row>
    <row r="54" spans="1:56" x14ac:dyDescent="0.25">
      <c r="A54" t="str">
        <f t="shared" si="7"/>
        <v>CAWP.SPCIMP</v>
      </c>
      <c r="B54" s="1" t="s">
        <v>73</v>
      </c>
      <c r="C54" s="1" t="s">
        <v>77</v>
      </c>
      <c r="D54" s="1" t="s">
        <v>78</v>
      </c>
      <c r="E54" s="17">
        <v>0</v>
      </c>
      <c r="F54" s="17">
        <v>0</v>
      </c>
      <c r="G54" s="17">
        <v>0</v>
      </c>
      <c r="H54" s="17">
        <v>0</v>
      </c>
      <c r="I54" s="17">
        <v>0</v>
      </c>
      <c r="J54" s="17">
        <v>-6717.5400000000009</v>
      </c>
      <c r="K54" s="17">
        <v>-1633.79</v>
      </c>
      <c r="L54" s="17">
        <v>-10398.579999999998</v>
      </c>
      <c r="M54" s="17">
        <v>-110.42999999999999</v>
      </c>
      <c r="N54" s="17">
        <v>-27.410000000000004</v>
      </c>
      <c r="O54" s="17">
        <v>-66.11999999999999</v>
      </c>
      <c r="P54" s="17">
        <v>-215.08</v>
      </c>
      <c r="Q54" s="20">
        <v>0</v>
      </c>
      <c r="R54" s="20">
        <v>0</v>
      </c>
      <c r="S54" s="20">
        <v>0</v>
      </c>
      <c r="T54" s="20">
        <v>0</v>
      </c>
      <c r="U54" s="20">
        <v>0</v>
      </c>
      <c r="V54" s="20">
        <v>-335.88</v>
      </c>
      <c r="W54" s="20">
        <v>-81.69</v>
      </c>
      <c r="X54" s="20">
        <v>-519.92999999999995</v>
      </c>
      <c r="Y54" s="20">
        <v>-5.52</v>
      </c>
      <c r="Z54" s="20">
        <v>-1.37</v>
      </c>
      <c r="AA54" s="20">
        <v>-3.31</v>
      </c>
      <c r="AB54" s="20">
        <v>-10.75</v>
      </c>
      <c r="AC54" s="17">
        <v>0</v>
      </c>
      <c r="AD54" s="17">
        <v>0</v>
      </c>
      <c r="AE54" s="17">
        <v>0</v>
      </c>
      <c r="AF54" s="17">
        <v>0</v>
      </c>
      <c r="AG54" s="17">
        <v>0</v>
      </c>
      <c r="AH54" s="17">
        <v>-998.04</v>
      </c>
      <c r="AI54" s="17">
        <v>-239.38</v>
      </c>
      <c r="AJ54" s="17">
        <v>-1503.7</v>
      </c>
      <c r="AK54" s="17">
        <v>-15.76</v>
      </c>
      <c r="AL54" s="17">
        <v>-3.86</v>
      </c>
      <c r="AM54" s="17">
        <v>-9.19</v>
      </c>
      <c r="AN54" s="17">
        <v>-29.48</v>
      </c>
      <c r="AO54" s="20">
        <v>0</v>
      </c>
      <c r="AP54" s="20">
        <v>0</v>
      </c>
      <c r="AQ54" s="20">
        <v>0</v>
      </c>
      <c r="AR54" s="20">
        <v>0</v>
      </c>
      <c r="AS54" s="20">
        <v>0</v>
      </c>
      <c r="AT54" s="20">
        <v>-8051.4600000000009</v>
      </c>
      <c r="AU54" s="20">
        <v>-1954.8600000000001</v>
      </c>
      <c r="AV54" s="20">
        <v>-12422.21</v>
      </c>
      <c r="AW54" s="20">
        <v>-131.70999999999998</v>
      </c>
      <c r="AX54" s="20">
        <v>-32.640000000000008</v>
      </c>
      <c r="AY54" s="20">
        <v>-78.61999999999999</v>
      </c>
      <c r="AZ54" s="20">
        <v>-255.31</v>
      </c>
      <c r="BA54" s="17">
        <f t="shared" si="5"/>
        <v>-19168.95</v>
      </c>
      <c r="BB54" s="17">
        <f t="shared" si="6"/>
        <v>-958.44999999999993</v>
      </c>
      <c r="BC54" s="17">
        <f t="shared" si="3"/>
        <v>-2799.4100000000003</v>
      </c>
      <c r="BD54" s="17">
        <f t="shared" si="4"/>
        <v>-22926.809999999998</v>
      </c>
    </row>
    <row r="55" spans="1:56" x14ac:dyDescent="0.25">
      <c r="A55" t="str">
        <f t="shared" si="7"/>
        <v>CAWP.SPCEXP</v>
      </c>
      <c r="B55" s="1" t="s">
        <v>73</v>
      </c>
      <c r="C55" s="1" t="s">
        <v>80</v>
      </c>
      <c r="D55" s="1" t="s">
        <v>81</v>
      </c>
      <c r="E55" s="17">
        <v>0</v>
      </c>
      <c r="F55" s="17">
        <v>0</v>
      </c>
      <c r="G55" s="17">
        <v>0</v>
      </c>
      <c r="H55" s="17">
        <v>0</v>
      </c>
      <c r="I55" s="17">
        <v>0</v>
      </c>
      <c r="J55" s="17">
        <v>0</v>
      </c>
      <c r="K55" s="17">
        <v>0</v>
      </c>
      <c r="L55" s="17">
        <v>0</v>
      </c>
      <c r="M55" s="17">
        <v>0</v>
      </c>
      <c r="N55" s="17">
        <v>0</v>
      </c>
      <c r="O55" s="17">
        <v>0</v>
      </c>
      <c r="P55" s="17">
        <v>2.91</v>
      </c>
      <c r="Q55" s="20">
        <v>0</v>
      </c>
      <c r="R55" s="20">
        <v>0</v>
      </c>
      <c r="S55" s="20">
        <v>0</v>
      </c>
      <c r="T55" s="20">
        <v>0</v>
      </c>
      <c r="U55" s="20">
        <v>0</v>
      </c>
      <c r="V55" s="20">
        <v>0</v>
      </c>
      <c r="W55" s="20">
        <v>0</v>
      </c>
      <c r="X55" s="20">
        <v>0</v>
      </c>
      <c r="Y55" s="20">
        <v>0</v>
      </c>
      <c r="Z55" s="20">
        <v>0</v>
      </c>
      <c r="AA55" s="20">
        <v>0</v>
      </c>
      <c r="AB55" s="20">
        <v>0.15</v>
      </c>
      <c r="AC55" s="17">
        <v>0</v>
      </c>
      <c r="AD55" s="17">
        <v>0</v>
      </c>
      <c r="AE55" s="17">
        <v>0</v>
      </c>
      <c r="AF55" s="17">
        <v>0</v>
      </c>
      <c r="AG55" s="17">
        <v>0</v>
      </c>
      <c r="AH55" s="17">
        <v>0</v>
      </c>
      <c r="AI55" s="17">
        <v>0</v>
      </c>
      <c r="AJ55" s="17">
        <v>0</v>
      </c>
      <c r="AK55" s="17">
        <v>0</v>
      </c>
      <c r="AL55" s="17">
        <v>0</v>
      </c>
      <c r="AM55" s="17">
        <v>0</v>
      </c>
      <c r="AN55" s="17">
        <v>0.4</v>
      </c>
      <c r="AO55" s="20">
        <v>0</v>
      </c>
      <c r="AP55" s="20">
        <v>0</v>
      </c>
      <c r="AQ55" s="20">
        <v>0</v>
      </c>
      <c r="AR55" s="20">
        <v>0</v>
      </c>
      <c r="AS55" s="20">
        <v>0</v>
      </c>
      <c r="AT55" s="20">
        <v>0</v>
      </c>
      <c r="AU55" s="20">
        <v>0</v>
      </c>
      <c r="AV55" s="20">
        <v>0</v>
      </c>
      <c r="AW55" s="20">
        <v>0</v>
      </c>
      <c r="AX55" s="20">
        <v>0</v>
      </c>
      <c r="AY55" s="20">
        <v>0</v>
      </c>
      <c r="AZ55" s="20">
        <v>3.46</v>
      </c>
      <c r="BA55" s="17">
        <f t="shared" si="5"/>
        <v>2.91</v>
      </c>
      <c r="BB55" s="17">
        <f t="shared" si="6"/>
        <v>0.15</v>
      </c>
      <c r="BC55" s="17">
        <f t="shared" si="3"/>
        <v>0.4</v>
      </c>
      <c r="BD55" s="17">
        <f t="shared" si="4"/>
        <v>3.46</v>
      </c>
    </row>
    <row r="56" spans="1:56" x14ac:dyDescent="0.25">
      <c r="A56" t="str">
        <f t="shared" si="7"/>
        <v>DAIS.DAI1</v>
      </c>
      <c r="B56" s="1" t="s">
        <v>82</v>
      </c>
      <c r="C56" s="1" t="s">
        <v>83</v>
      </c>
      <c r="D56" s="1" t="s">
        <v>83</v>
      </c>
      <c r="E56" s="17">
        <v>-19766.990000000002</v>
      </c>
      <c r="F56" s="17">
        <v>-15946.560000000003</v>
      </c>
      <c r="G56" s="17">
        <v>-7985.2500000000009</v>
      </c>
      <c r="H56" s="17">
        <v>-8111.6600000000017</v>
      </c>
      <c r="I56" s="17">
        <v>-26510.550000000003</v>
      </c>
      <c r="J56" s="17">
        <v>-78552.02</v>
      </c>
      <c r="K56" s="17">
        <v>-13123.389999999998</v>
      </c>
      <c r="L56" s="17">
        <v>-22616.12</v>
      </c>
      <c r="M56" s="17">
        <v>-9451.2900000000009</v>
      </c>
      <c r="N56" s="17">
        <v>-5973.51</v>
      </c>
      <c r="O56" s="17">
        <v>-6074.09</v>
      </c>
      <c r="P56" s="17">
        <v>-7500.6100000000006</v>
      </c>
      <c r="Q56" s="20">
        <v>-988.35</v>
      </c>
      <c r="R56" s="20">
        <v>-797.33</v>
      </c>
      <c r="S56" s="20">
        <v>-399.26</v>
      </c>
      <c r="T56" s="20">
        <v>-405.58</v>
      </c>
      <c r="U56" s="20">
        <v>-1325.53</v>
      </c>
      <c r="V56" s="20">
        <v>-3927.6</v>
      </c>
      <c r="W56" s="20">
        <v>-656.17</v>
      </c>
      <c r="X56" s="20">
        <v>-1130.81</v>
      </c>
      <c r="Y56" s="20">
        <v>-472.56</v>
      </c>
      <c r="Z56" s="20">
        <v>-298.68</v>
      </c>
      <c r="AA56" s="20">
        <v>-303.7</v>
      </c>
      <c r="AB56" s="20">
        <v>-375.03</v>
      </c>
      <c r="AC56" s="17">
        <v>-3141.26</v>
      </c>
      <c r="AD56" s="17">
        <v>-2500.2800000000002</v>
      </c>
      <c r="AE56" s="17">
        <v>-1236.7</v>
      </c>
      <c r="AF56" s="17">
        <v>-1239.06</v>
      </c>
      <c r="AG56" s="17">
        <v>-3995.02</v>
      </c>
      <c r="AH56" s="17">
        <v>-11670.64</v>
      </c>
      <c r="AI56" s="17">
        <v>-1922.8</v>
      </c>
      <c r="AJ56" s="17">
        <v>-3270.43</v>
      </c>
      <c r="AK56" s="17">
        <v>-1348.66</v>
      </c>
      <c r="AL56" s="17">
        <v>-841.35</v>
      </c>
      <c r="AM56" s="17">
        <v>-843.9</v>
      </c>
      <c r="AN56" s="17">
        <v>-1028.23</v>
      </c>
      <c r="AO56" s="20">
        <v>-23896.6</v>
      </c>
      <c r="AP56" s="20">
        <v>-19244.170000000002</v>
      </c>
      <c r="AQ56" s="20">
        <v>-9621.2100000000009</v>
      </c>
      <c r="AR56" s="20">
        <v>-9756.3000000000011</v>
      </c>
      <c r="AS56" s="20">
        <v>-31831.100000000002</v>
      </c>
      <c r="AT56" s="20">
        <v>-94150.260000000009</v>
      </c>
      <c r="AU56" s="20">
        <v>-15702.359999999997</v>
      </c>
      <c r="AV56" s="20">
        <v>-27017.360000000001</v>
      </c>
      <c r="AW56" s="20">
        <v>-11272.51</v>
      </c>
      <c r="AX56" s="20">
        <v>-7113.5400000000009</v>
      </c>
      <c r="AY56" s="20">
        <v>-7221.69</v>
      </c>
      <c r="AZ56" s="20">
        <v>-8903.8700000000008</v>
      </c>
      <c r="BA56" s="17">
        <f t="shared" si="5"/>
        <v>-221612.04000000004</v>
      </c>
      <c r="BB56" s="17">
        <f t="shared" si="6"/>
        <v>-11080.6</v>
      </c>
      <c r="BC56" s="17">
        <f t="shared" si="3"/>
        <v>-33038.33</v>
      </c>
      <c r="BD56" s="17">
        <f t="shared" si="4"/>
        <v>-265730.97000000003</v>
      </c>
    </row>
    <row r="57" spans="1:56" x14ac:dyDescent="0.25">
      <c r="A57" t="str">
        <f t="shared" si="7"/>
        <v>DOW.DOWGEN15M</v>
      </c>
      <c r="B57" s="1" t="s">
        <v>84</v>
      </c>
      <c r="C57" s="1" t="s">
        <v>85</v>
      </c>
      <c r="D57" s="1" t="s">
        <v>85</v>
      </c>
      <c r="E57" s="17">
        <v>60775.759999999987</v>
      </c>
      <c r="F57" s="17">
        <v>54722.9</v>
      </c>
      <c r="G57" s="17">
        <v>13841.16</v>
      </c>
      <c r="H57" s="17">
        <v>11326.89</v>
      </c>
      <c r="I57" s="17">
        <v>71852.06</v>
      </c>
      <c r="J57" s="17">
        <v>82127.180000000008</v>
      </c>
      <c r="K57" s="17">
        <v>35007.83</v>
      </c>
      <c r="L57" s="17">
        <v>35153.750000000007</v>
      </c>
      <c r="M57" s="17">
        <v>20611.330000000005</v>
      </c>
      <c r="N57" s="17">
        <v>8992.880000000001</v>
      </c>
      <c r="O57" s="17">
        <v>13109.05</v>
      </c>
      <c r="P57" s="17">
        <v>34017.25</v>
      </c>
      <c r="Q57" s="20">
        <v>3038.79</v>
      </c>
      <c r="R57" s="20">
        <v>2736.15</v>
      </c>
      <c r="S57" s="20">
        <v>692.06</v>
      </c>
      <c r="T57" s="20">
        <v>566.34</v>
      </c>
      <c r="U57" s="20">
        <v>3592.6</v>
      </c>
      <c r="V57" s="20">
        <v>4106.3599999999997</v>
      </c>
      <c r="W57" s="20">
        <v>1750.39</v>
      </c>
      <c r="X57" s="20">
        <v>1757.69</v>
      </c>
      <c r="Y57" s="20">
        <v>1030.57</v>
      </c>
      <c r="Z57" s="20">
        <v>449.64</v>
      </c>
      <c r="AA57" s="20">
        <v>655.45</v>
      </c>
      <c r="AB57" s="20">
        <v>1700.86</v>
      </c>
      <c r="AC57" s="17">
        <v>9658.15</v>
      </c>
      <c r="AD57" s="17">
        <v>8580.07</v>
      </c>
      <c r="AE57" s="17">
        <v>2143.63</v>
      </c>
      <c r="AF57" s="17">
        <v>1730.18</v>
      </c>
      <c r="AG57" s="17">
        <v>10827.77</v>
      </c>
      <c r="AH57" s="17">
        <v>12201.81</v>
      </c>
      <c r="AI57" s="17">
        <v>5129.25</v>
      </c>
      <c r="AJ57" s="17">
        <v>5083.45</v>
      </c>
      <c r="AK57" s="17">
        <v>2941.14</v>
      </c>
      <c r="AL57" s="17">
        <v>1266.6099999999999</v>
      </c>
      <c r="AM57" s="17">
        <v>1821.31</v>
      </c>
      <c r="AN57" s="17">
        <v>4663.28</v>
      </c>
      <c r="AO57" s="20">
        <v>73472.699999999983</v>
      </c>
      <c r="AP57" s="20">
        <v>66039.12</v>
      </c>
      <c r="AQ57" s="20">
        <v>16676.849999999999</v>
      </c>
      <c r="AR57" s="20">
        <v>13623.41</v>
      </c>
      <c r="AS57" s="20">
        <v>86272.430000000008</v>
      </c>
      <c r="AT57" s="20">
        <v>98435.35</v>
      </c>
      <c r="AU57" s="20">
        <v>41887.47</v>
      </c>
      <c r="AV57" s="20">
        <v>41994.890000000007</v>
      </c>
      <c r="AW57" s="20">
        <v>24583.040000000005</v>
      </c>
      <c r="AX57" s="20">
        <v>10709.130000000001</v>
      </c>
      <c r="AY57" s="20">
        <v>15585.81</v>
      </c>
      <c r="AZ57" s="20">
        <v>40381.39</v>
      </c>
      <c r="BA57" s="17">
        <f t="shared" si="5"/>
        <v>441538.04000000004</v>
      </c>
      <c r="BB57" s="17">
        <f t="shared" si="6"/>
        <v>22076.899999999998</v>
      </c>
      <c r="BC57" s="17">
        <f t="shared" si="3"/>
        <v>66046.649999999994</v>
      </c>
      <c r="BD57" s="17">
        <f t="shared" si="4"/>
        <v>529661.59</v>
      </c>
    </row>
    <row r="58" spans="1:56" x14ac:dyDescent="0.25">
      <c r="A58" t="str">
        <f t="shared" si="7"/>
        <v>BOWA.DRW1</v>
      </c>
      <c r="B58" s="1" t="s">
        <v>86</v>
      </c>
      <c r="C58" s="1" t="s">
        <v>87</v>
      </c>
      <c r="D58" s="1" t="s">
        <v>87</v>
      </c>
      <c r="E58" s="17">
        <v>-2.5</v>
      </c>
      <c r="F58" s="17">
        <v>-1.1200000000000001</v>
      </c>
      <c r="G58" s="17">
        <v>-1.04</v>
      </c>
      <c r="H58" s="17">
        <v>-4.0999999999999996</v>
      </c>
      <c r="I58" s="17">
        <v>-187.66</v>
      </c>
      <c r="J58" s="17">
        <v>-1.1100000000000001</v>
      </c>
      <c r="K58" s="17">
        <v>-10.190000000000001</v>
      </c>
      <c r="L58" s="17">
        <v>-0.62000000000000011</v>
      </c>
      <c r="M58" s="17">
        <v>-0.4</v>
      </c>
      <c r="N58" s="17">
        <v>-4.26</v>
      </c>
      <c r="O58" s="17">
        <v>-10.039999999999999</v>
      </c>
      <c r="P58" s="17">
        <v>-8.01</v>
      </c>
      <c r="Q58" s="20">
        <v>-0.13</v>
      </c>
      <c r="R58" s="20">
        <v>-0.06</v>
      </c>
      <c r="S58" s="20">
        <v>-0.05</v>
      </c>
      <c r="T58" s="20">
        <v>-0.21</v>
      </c>
      <c r="U58" s="20">
        <v>-9.3800000000000008</v>
      </c>
      <c r="V58" s="20">
        <v>-0.06</v>
      </c>
      <c r="W58" s="20">
        <v>-0.51</v>
      </c>
      <c r="X58" s="20">
        <v>-0.03</v>
      </c>
      <c r="Y58" s="20">
        <v>-0.02</v>
      </c>
      <c r="Z58" s="20">
        <v>-0.21</v>
      </c>
      <c r="AA58" s="20">
        <v>-0.5</v>
      </c>
      <c r="AB58" s="20">
        <v>-0.4</v>
      </c>
      <c r="AC58" s="17">
        <v>-0.4</v>
      </c>
      <c r="AD58" s="17">
        <v>-0.18</v>
      </c>
      <c r="AE58" s="17">
        <v>-0.16</v>
      </c>
      <c r="AF58" s="17">
        <v>-0.63</v>
      </c>
      <c r="AG58" s="17">
        <v>-28.28</v>
      </c>
      <c r="AH58" s="17">
        <v>-0.16</v>
      </c>
      <c r="AI58" s="17">
        <v>-1.49</v>
      </c>
      <c r="AJ58" s="17">
        <v>-0.09</v>
      </c>
      <c r="AK58" s="17">
        <v>-0.06</v>
      </c>
      <c r="AL58" s="17">
        <v>-0.6</v>
      </c>
      <c r="AM58" s="17">
        <v>-1.39</v>
      </c>
      <c r="AN58" s="17">
        <v>-1.1000000000000001</v>
      </c>
      <c r="AO58" s="20">
        <v>-3.03</v>
      </c>
      <c r="AP58" s="20">
        <v>-1.36</v>
      </c>
      <c r="AQ58" s="20">
        <v>-1.25</v>
      </c>
      <c r="AR58" s="20">
        <v>-4.9399999999999995</v>
      </c>
      <c r="AS58" s="20">
        <v>-225.32</v>
      </c>
      <c r="AT58" s="20">
        <v>-1.33</v>
      </c>
      <c r="AU58" s="20">
        <v>-12.190000000000001</v>
      </c>
      <c r="AV58" s="20">
        <v>-0.7400000000000001</v>
      </c>
      <c r="AW58" s="20">
        <v>-0.48000000000000004</v>
      </c>
      <c r="AX58" s="20">
        <v>-5.0699999999999994</v>
      </c>
      <c r="AY58" s="20">
        <v>-11.93</v>
      </c>
      <c r="AZ58" s="20">
        <v>-9.51</v>
      </c>
      <c r="BA58" s="17">
        <f t="shared" si="5"/>
        <v>-231.04999999999998</v>
      </c>
      <c r="BB58" s="17">
        <f t="shared" si="6"/>
        <v>-11.56</v>
      </c>
      <c r="BC58" s="17">
        <f t="shared" si="3"/>
        <v>-34.54</v>
      </c>
      <c r="BD58" s="17">
        <f t="shared" si="4"/>
        <v>-277.14999999999998</v>
      </c>
    </row>
    <row r="59" spans="1:56" x14ac:dyDescent="0.25">
      <c r="A59" t="str">
        <f t="shared" si="7"/>
        <v>ERPS.EAGL</v>
      </c>
      <c r="B59" s="1" t="s">
        <v>88</v>
      </c>
      <c r="C59" s="1" t="s">
        <v>89</v>
      </c>
      <c r="D59" s="1" t="s">
        <v>89</v>
      </c>
      <c r="E59" s="17">
        <v>-12402.95</v>
      </c>
      <c r="F59" s="17">
        <v>-9969.8599999999988</v>
      </c>
      <c r="G59" s="17">
        <v>-6447.11</v>
      </c>
      <c r="H59" s="17">
        <v>-5288.2299999999987</v>
      </c>
      <c r="I59" s="17">
        <v>-18941.239999999998</v>
      </c>
      <c r="J59" s="17">
        <v>-33497.230000000003</v>
      </c>
      <c r="K59" s="17">
        <v>-7979.9599999999991</v>
      </c>
      <c r="L59" s="17">
        <v>-12358.870000000003</v>
      </c>
      <c r="M59" s="17">
        <v>-7053.94</v>
      </c>
      <c r="N59" s="17">
        <v>-5296.6399999999994</v>
      </c>
      <c r="O59" s="17">
        <v>-6610.8599999999988</v>
      </c>
      <c r="P59" s="17">
        <v>-6884.7199999999993</v>
      </c>
      <c r="Q59" s="20">
        <v>-620.15</v>
      </c>
      <c r="R59" s="20">
        <v>-498.49</v>
      </c>
      <c r="S59" s="20">
        <v>-322.36</v>
      </c>
      <c r="T59" s="20">
        <v>-264.41000000000003</v>
      </c>
      <c r="U59" s="20">
        <v>-947.06</v>
      </c>
      <c r="V59" s="20">
        <v>-1674.86</v>
      </c>
      <c r="W59" s="20">
        <v>-399</v>
      </c>
      <c r="X59" s="20">
        <v>-617.94000000000005</v>
      </c>
      <c r="Y59" s="20">
        <v>-352.7</v>
      </c>
      <c r="Z59" s="20">
        <v>-264.83</v>
      </c>
      <c r="AA59" s="20">
        <v>-330.54</v>
      </c>
      <c r="AB59" s="20">
        <v>-344.24</v>
      </c>
      <c r="AC59" s="17">
        <v>-1971.01</v>
      </c>
      <c r="AD59" s="17">
        <v>-1563.19</v>
      </c>
      <c r="AE59" s="17">
        <v>-998.49</v>
      </c>
      <c r="AF59" s="17">
        <v>-807.78</v>
      </c>
      <c r="AG59" s="17">
        <v>-2854.36</v>
      </c>
      <c r="AH59" s="17">
        <v>-4976.75</v>
      </c>
      <c r="AI59" s="17">
        <v>-1169.2</v>
      </c>
      <c r="AJ59" s="17">
        <v>-1787.17</v>
      </c>
      <c r="AK59" s="17">
        <v>-1006.56</v>
      </c>
      <c r="AL59" s="17">
        <v>-746.01</v>
      </c>
      <c r="AM59" s="17">
        <v>-918.48</v>
      </c>
      <c r="AN59" s="17">
        <v>-943.8</v>
      </c>
      <c r="AO59" s="20">
        <v>-14994.11</v>
      </c>
      <c r="AP59" s="20">
        <v>-12031.539999999999</v>
      </c>
      <c r="AQ59" s="20">
        <v>-7767.9599999999991</v>
      </c>
      <c r="AR59" s="20">
        <v>-6360.4199999999983</v>
      </c>
      <c r="AS59" s="20">
        <v>-22742.66</v>
      </c>
      <c r="AT59" s="20">
        <v>-40148.840000000004</v>
      </c>
      <c r="AU59" s="20">
        <v>-9548.16</v>
      </c>
      <c r="AV59" s="20">
        <v>-14763.980000000003</v>
      </c>
      <c r="AW59" s="20">
        <v>-8413.1999999999989</v>
      </c>
      <c r="AX59" s="20">
        <v>-6307.48</v>
      </c>
      <c r="AY59" s="20">
        <v>-7859.8799999999992</v>
      </c>
      <c r="AZ59" s="20">
        <v>-8172.7599999999993</v>
      </c>
      <c r="BA59" s="17">
        <f t="shared" si="5"/>
        <v>-132731.60999999999</v>
      </c>
      <c r="BB59" s="17">
        <f t="shared" si="6"/>
        <v>-6636.58</v>
      </c>
      <c r="BC59" s="17">
        <f t="shared" si="3"/>
        <v>-19742.8</v>
      </c>
      <c r="BD59" s="17">
        <f t="shared" si="4"/>
        <v>-159110.99000000005</v>
      </c>
    </row>
    <row r="60" spans="1:56" x14ac:dyDescent="0.25">
      <c r="A60" t="str">
        <f t="shared" si="7"/>
        <v>ENCV.EC01</v>
      </c>
      <c r="B60" s="1" t="s">
        <v>90</v>
      </c>
      <c r="C60" s="1" t="s">
        <v>91</v>
      </c>
      <c r="D60" s="1" t="s">
        <v>91</v>
      </c>
      <c r="E60" s="17">
        <v>-63677.01</v>
      </c>
      <c r="F60" s="17">
        <v>-52426.6</v>
      </c>
      <c r="G60" s="17">
        <v>-32650.06</v>
      </c>
      <c r="H60" s="17">
        <v>-19799.240000000002</v>
      </c>
      <c r="I60" s="17">
        <v>-118147.19</v>
      </c>
      <c r="J60" s="17">
        <v>-209074.88</v>
      </c>
      <c r="K60" s="17">
        <v>-23316.750000000004</v>
      </c>
      <c r="L60" s="17">
        <v>-50406.950000000004</v>
      </c>
      <c r="M60" s="17">
        <v>-7901.5800000000008</v>
      </c>
      <c r="N60" s="17">
        <v>-16049.74</v>
      </c>
      <c r="O60" s="17">
        <v>-7357.03</v>
      </c>
      <c r="P60" s="17">
        <v>-28390.07</v>
      </c>
      <c r="Q60" s="20">
        <v>-3183.85</v>
      </c>
      <c r="R60" s="20">
        <v>-2621.33</v>
      </c>
      <c r="S60" s="20">
        <v>-1632.5</v>
      </c>
      <c r="T60" s="20">
        <v>-989.96</v>
      </c>
      <c r="U60" s="20">
        <v>-5907.36</v>
      </c>
      <c r="V60" s="20">
        <v>-10453.74</v>
      </c>
      <c r="W60" s="20">
        <v>-1165.8399999999999</v>
      </c>
      <c r="X60" s="20">
        <v>-2520.35</v>
      </c>
      <c r="Y60" s="20">
        <v>-395.08</v>
      </c>
      <c r="Z60" s="20">
        <v>-802.49</v>
      </c>
      <c r="AA60" s="20">
        <v>-367.85</v>
      </c>
      <c r="AB60" s="20">
        <v>-1419.5</v>
      </c>
      <c r="AC60" s="17">
        <v>-10119.200000000001</v>
      </c>
      <c r="AD60" s="17">
        <v>-8220.0300000000007</v>
      </c>
      <c r="AE60" s="17">
        <v>-5056.63</v>
      </c>
      <c r="AF60" s="17">
        <v>-3024.34</v>
      </c>
      <c r="AG60" s="17">
        <v>-17804.23</v>
      </c>
      <c r="AH60" s="17">
        <v>-31062.69</v>
      </c>
      <c r="AI60" s="17">
        <v>-3416.31</v>
      </c>
      <c r="AJ60" s="17">
        <v>-7289.16</v>
      </c>
      <c r="AK60" s="17">
        <v>-1127.52</v>
      </c>
      <c r="AL60" s="17">
        <v>-2260.54</v>
      </c>
      <c r="AM60" s="17">
        <v>-1022.15</v>
      </c>
      <c r="AN60" s="17">
        <v>-3891.88</v>
      </c>
      <c r="AO60" s="20">
        <v>-76980.06</v>
      </c>
      <c r="AP60" s="20">
        <v>-63267.96</v>
      </c>
      <c r="AQ60" s="20">
        <v>-39339.189999999995</v>
      </c>
      <c r="AR60" s="20">
        <v>-23813.54</v>
      </c>
      <c r="AS60" s="20">
        <v>-141858.78</v>
      </c>
      <c r="AT60" s="20">
        <v>-250591.31</v>
      </c>
      <c r="AU60" s="20">
        <v>-27898.900000000005</v>
      </c>
      <c r="AV60" s="20">
        <v>-60216.460000000006</v>
      </c>
      <c r="AW60" s="20">
        <v>-9424.1800000000021</v>
      </c>
      <c r="AX60" s="20">
        <v>-19112.77</v>
      </c>
      <c r="AY60" s="20">
        <v>-8747.0300000000007</v>
      </c>
      <c r="AZ60" s="20">
        <v>-33701.449999999997</v>
      </c>
      <c r="BA60" s="17">
        <f t="shared" si="5"/>
        <v>-629197.09999999986</v>
      </c>
      <c r="BB60" s="17">
        <f t="shared" si="6"/>
        <v>-31459.85</v>
      </c>
      <c r="BC60" s="17">
        <f t="shared" si="3"/>
        <v>-94294.680000000008</v>
      </c>
      <c r="BD60" s="17">
        <f t="shared" si="4"/>
        <v>-754951.63000000012</v>
      </c>
    </row>
    <row r="61" spans="1:56" x14ac:dyDescent="0.25">
      <c r="A61" t="str">
        <f t="shared" si="7"/>
        <v>ENC2.EC04</v>
      </c>
      <c r="B61" s="1" t="s">
        <v>57</v>
      </c>
      <c r="C61" s="1" t="s">
        <v>92</v>
      </c>
      <c r="D61" s="1" t="s">
        <v>92</v>
      </c>
      <c r="E61" s="17">
        <v>13871.750000000002</v>
      </c>
      <c r="F61" s="17">
        <v>17905.39</v>
      </c>
      <c r="G61" s="17">
        <v>8776.43</v>
      </c>
      <c r="H61" s="17">
        <v>7352.79</v>
      </c>
      <c r="I61" s="17">
        <v>8467.3000000000011</v>
      </c>
      <c r="J61" s="17">
        <v>6812.6599999999989</v>
      </c>
      <c r="K61" s="17">
        <v>3396.21</v>
      </c>
      <c r="L61" s="17">
        <v>6255.9899999999989</v>
      </c>
      <c r="M61" s="17">
        <v>2150.9900000000002</v>
      </c>
      <c r="N61" s="17">
        <v>10046.050000000001</v>
      </c>
      <c r="O61" s="17">
        <v>9774.7199999999993</v>
      </c>
      <c r="P61" s="17">
        <v>6390.71</v>
      </c>
      <c r="Q61" s="20">
        <v>693.59</v>
      </c>
      <c r="R61" s="20">
        <v>895.27</v>
      </c>
      <c r="S61" s="20">
        <v>438.82</v>
      </c>
      <c r="T61" s="20">
        <v>367.64</v>
      </c>
      <c r="U61" s="20">
        <v>423.37</v>
      </c>
      <c r="V61" s="20">
        <v>340.63</v>
      </c>
      <c r="W61" s="20">
        <v>169.81</v>
      </c>
      <c r="X61" s="20">
        <v>312.8</v>
      </c>
      <c r="Y61" s="20">
        <v>107.55</v>
      </c>
      <c r="Z61" s="20">
        <v>502.3</v>
      </c>
      <c r="AA61" s="20">
        <v>488.74</v>
      </c>
      <c r="AB61" s="20">
        <v>319.54000000000002</v>
      </c>
      <c r="AC61" s="17">
        <v>2204.42</v>
      </c>
      <c r="AD61" s="17">
        <v>2807.41</v>
      </c>
      <c r="AE61" s="17">
        <v>1359.24</v>
      </c>
      <c r="AF61" s="17">
        <v>1123.1400000000001</v>
      </c>
      <c r="AG61" s="17">
        <v>1275.98</v>
      </c>
      <c r="AH61" s="17">
        <v>1012.17</v>
      </c>
      <c r="AI61" s="17">
        <v>497.6</v>
      </c>
      <c r="AJ61" s="17">
        <v>904.66</v>
      </c>
      <c r="AK61" s="17">
        <v>306.94</v>
      </c>
      <c r="AL61" s="17">
        <v>1414.95</v>
      </c>
      <c r="AM61" s="17">
        <v>1358.05</v>
      </c>
      <c r="AN61" s="17">
        <v>876.08</v>
      </c>
      <c r="AO61" s="20">
        <v>16769.760000000002</v>
      </c>
      <c r="AP61" s="20">
        <v>21608.07</v>
      </c>
      <c r="AQ61" s="20">
        <v>10574.49</v>
      </c>
      <c r="AR61" s="20">
        <v>8843.57</v>
      </c>
      <c r="AS61" s="20">
        <v>10166.650000000001</v>
      </c>
      <c r="AT61" s="20">
        <v>8165.4599999999991</v>
      </c>
      <c r="AU61" s="20">
        <v>4063.62</v>
      </c>
      <c r="AV61" s="20">
        <v>7473.4499999999989</v>
      </c>
      <c r="AW61" s="20">
        <v>2565.4800000000005</v>
      </c>
      <c r="AX61" s="20">
        <v>11963.300000000001</v>
      </c>
      <c r="AY61" s="20">
        <v>11621.509999999998</v>
      </c>
      <c r="AZ61" s="20">
        <v>7586.33</v>
      </c>
      <c r="BA61" s="17">
        <f t="shared" si="5"/>
        <v>101200.99000000002</v>
      </c>
      <c r="BB61" s="17">
        <f t="shared" si="6"/>
        <v>5060.0600000000004</v>
      </c>
      <c r="BC61" s="17">
        <f t="shared" si="3"/>
        <v>15140.640000000001</v>
      </c>
      <c r="BD61" s="17">
        <f t="shared" si="4"/>
        <v>121401.68999999999</v>
      </c>
    </row>
    <row r="62" spans="1:56" x14ac:dyDescent="0.25">
      <c r="A62" t="str">
        <f t="shared" si="7"/>
        <v>ENCR.BCHIMP</v>
      </c>
      <c r="B62" s="1" t="s">
        <v>93</v>
      </c>
      <c r="C62" s="1" t="s">
        <v>94</v>
      </c>
      <c r="D62" s="1" t="s">
        <v>22</v>
      </c>
      <c r="E62" s="17">
        <v>-711.19999999999982</v>
      </c>
      <c r="F62" s="17">
        <v>-931.18</v>
      </c>
      <c r="G62" s="17">
        <v>0</v>
      </c>
      <c r="H62" s="17">
        <v>-383.62</v>
      </c>
      <c r="I62" s="17">
        <v>-42.97</v>
      </c>
      <c r="J62" s="17">
        <v>-660.37</v>
      </c>
      <c r="K62" s="17">
        <v>-842.75</v>
      </c>
      <c r="L62" s="17">
        <v>-438.13000000000005</v>
      </c>
      <c r="M62" s="17">
        <v>-251.11</v>
      </c>
      <c r="N62" s="17">
        <v>-43.26</v>
      </c>
      <c r="O62" s="17">
        <v>-176.57999999999998</v>
      </c>
      <c r="P62" s="17">
        <v>-269.34999999999997</v>
      </c>
      <c r="Q62" s="20">
        <v>-35.56</v>
      </c>
      <c r="R62" s="20">
        <v>-46.56</v>
      </c>
      <c r="S62" s="20">
        <v>0</v>
      </c>
      <c r="T62" s="20">
        <v>-19.18</v>
      </c>
      <c r="U62" s="20">
        <v>-2.15</v>
      </c>
      <c r="V62" s="20">
        <v>-33.020000000000003</v>
      </c>
      <c r="W62" s="20">
        <v>-42.14</v>
      </c>
      <c r="X62" s="20">
        <v>-21.91</v>
      </c>
      <c r="Y62" s="20">
        <v>-12.56</v>
      </c>
      <c r="Z62" s="20">
        <v>-2.16</v>
      </c>
      <c r="AA62" s="20">
        <v>-8.83</v>
      </c>
      <c r="AB62" s="20">
        <v>-13.47</v>
      </c>
      <c r="AC62" s="17">
        <v>-113.02</v>
      </c>
      <c r="AD62" s="17">
        <v>-146</v>
      </c>
      <c r="AE62" s="17">
        <v>0</v>
      </c>
      <c r="AF62" s="17">
        <v>-58.6</v>
      </c>
      <c r="AG62" s="17">
        <v>-6.48</v>
      </c>
      <c r="AH62" s="17">
        <v>-98.11</v>
      </c>
      <c r="AI62" s="17">
        <v>-123.48</v>
      </c>
      <c r="AJ62" s="17">
        <v>-63.36</v>
      </c>
      <c r="AK62" s="17">
        <v>-35.83</v>
      </c>
      <c r="AL62" s="17">
        <v>-6.09</v>
      </c>
      <c r="AM62" s="17">
        <v>-24.53</v>
      </c>
      <c r="AN62" s="17">
        <v>-36.92</v>
      </c>
      <c r="AO62" s="20">
        <v>-859.77999999999975</v>
      </c>
      <c r="AP62" s="20">
        <v>-1123.74</v>
      </c>
      <c r="AQ62" s="20">
        <v>0</v>
      </c>
      <c r="AR62" s="20">
        <v>-461.40000000000003</v>
      </c>
      <c r="AS62" s="20">
        <v>-51.599999999999994</v>
      </c>
      <c r="AT62" s="20">
        <v>-791.5</v>
      </c>
      <c r="AU62" s="20">
        <v>-1008.37</v>
      </c>
      <c r="AV62" s="20">
        <v>-523.40000000000009</v>
      </c>
      <c r="AW62" s="20">
        <v>-299.5</v>
      </c>
      <c r="AX62" s="20">
        <v>-51.510000000000005</v>
      </c>
      <c r="AY62" s="20">
        <v>-209.94</v>
      </c>
      <c r="AZ62" s="20">
        <v>-319.74</v>
      </c>
      <c r="BA62" s="17">
        <f t="shared" si="5"/>
        <v>-4750.5199999999995</v>
      </c>
      <c r="BB62" s="17">
        <f t="shared" si="6"/>
        <v>-237.54000000000002</v>
      </c>
      <c r="BC62" s="17">
        <f t="shared" si="3"/>
        <v>-712.42000000000007</v>
      </c>
      <c r="BD62" s="17">
        <f t="shared" si="4"/>
        <v>-5700.4799999999987</v>
      </c>
    </row>
    <row r="63" spans="1:56" x14ac:dyDescent="0.25">
      <c r="A63" t="str">
        <f t="shared" si="7"/>
        <v>EEMI.BCHIMP</v>
      </c>
      <c r="B63" s="1" t="s">
        <v>97</v>
      </c>
      <c r="C63" s="1" t="s">
        <v>98</v>
      </c>
      <c r="D63" s="1" t="s">
        <v>22</v>
      </c>
      <c r="E63" s="17">
        <v>-25299.72</v>
      </c>
      <c r="F63" s="17">
        <v>-21934.07</v>
      </c>
      <c r="G63" s="17">
        <v>-6878.42</v>
      </c>
      <c r="H63" s="17">
        <v>0</v>
      </c>
      <c r="I63" s="17">
        <v>-649.43000000000006</v>
      </c>
      <c r="J63" s="17">
        <v>-463.59000000000003</v>
      </c>
      <c r="K63" s="17">
        <v>0</v>
      </c>
      <c r="L63" s="17">
        <v>0</v>
      </c>
      <c r="M63" s="17">
        <v>-361.65999999999997</v>
      </c>
      <c r="N63" s="17">
        <v>-104.97999999999999</v>
      </c>
      <c r="O63" s="17">
        <v>0</v>
      </c>
      <c r="P63" s="17">
        <v>-70.940000000000012</v>
      </c>
      <c r="Q63" s="20">
        <v>-1264.99</v>
      </c>
      <c r="R63" s="20">
        <v>-1096.7</v>
      </c>
      <c r="S63" s="20">
        <v>-343.92</v>
      </c>
      <c r="T63" s="20">
        <v>0</v>
      </c>
      <c r="U63" s="20">
        <v>-32.47</v>
      </c>
      <c r="V63" s="20">
        <v>-23.18</v>
      </c>
      <c r="W63" s="20">
        <v>0</v>
      </c>
      <c r="X63" s="20">
        <v>0</v>
      </c>
      <c r="Y63" s="20">
        <v>-18.079999999999998</v>
      </c>
      <c r="Z63" s="20">
        <v>-5.25</v>
      </c>
      <c r="AA63" s="20">
        <v>0</v>
      </c>
      <c r="AB63" s="20">
        <v>-3.55</v>
      </c>
      <c r="AC63" s="17">
        <v>-4020.49</v>
      </c>
      <c r="AD63" s="17">
        <v>-3439.07</v>
      </c>
      <c r="AE63" s="17">
        <v>-1065.28</v>
      </c>
      <c r="AF63" s="17">
        <v>0</v>
      </c>
      <c r="AG63" s="17">
        <v>-97.87</v>
      </c>
      <c r="AH63" s="17">
        <v>-68.88</v>
      </c>
      <c r="AI63" s="17">
        <v>0</v>
      </c>
      <c r="AJ63" s="17">
        <v>0</v>
      </c>
      <c r="AK63" s="17">
        <v>-51.61</v>
      </c>
      <c r="AL63" s="17">
        <v>-14.79</v>
      </c>
      <c r="AM63" s="17">
        <v>0</v>
      </c>
      <c r="AN63" s="17">
        <v>-9.7200000000000006</v>
      </c>
      <c r="AO63" s="20">
        <v>-30585.200000000004</v>
      </c>
      <c r="AP63" s="20">
        <v>-26469.84</v>
      </c>
      <c r="AQ63" s="20">
        <v>-8287.6200000000008</v>
      </c>
      <c r="AR63" s="20">
        <v>0</v>
      </c>
      <c r="AS63" s="20">
        <v>-779.7700000000001</v>
      </c>
      <c r="AT63" s="20">
        <v>-555.65000000000009</v>
      </c>
      <c r="AU63" s="20">
        <v>0</v>
      </c>
      <c r="AV63" s="20">
        <v>0</v>
      </c>
      <c r="AW63" s="20">
        <v>-431.34999999999997</v>
      </c>
      <c r="AX63" s="20">
        <v>-125.01999999999998</v>
      </c>
      <c r="AY63" s="20">
        <v>0</v>
      </c>
      <c r="AZ63" s="20">
        <v>-84.210000000000008</v>
      </c>
      <c r="BA63" s="17">
        <f t="shared" si="5"/>
        <v>-55762.810000000005</v>
      </c>
      <c r="BB63" s="17">
        <f t="shared" si="6"/>
        <v>-2788.14</v>
      </c>
      <c r="BC63" s="17">
        <f t="shared" si="3"/>
        <v>-8767.7100000000009</v>
      </c>
      <c r="BD63" s="17">
        <f t="shared" si="4"/>
        <v>-67318.660000000018</v>
      </c>
    </row>
    <row r="64" spans="1:56" x14ac:dyDescent="0.25">
      <c r="A64" t="str">
        <f t="shared" si="7"/>
        <v>EEMI.BCHEXP</v>
      </c>
      <c r="B64" s="1" t="s">
        <v>97</v>
      </c>
      <c r="C64" s="1" t="s">
        <v>99</v>
      </c>
      <c r="D64" s="1" t="s">
        <v>30</v>
      </c>
      <c r="E64" s="17">
        <v>0</v>
      </c>
      <c r="F64" s="17">
        <v>0</v>
      </c>
      <c r="G64" s="17">
        <v>0</v>
      </c>
      <c r="H64" s="17">
        <v>0</v>
      </c>
      <c r="I64" s="17">
        <v>0</v>
      </c>
      <c r="J64" s="17">
        <v>0</v>
      </c>
      <c r="K64" s="17">
        <v>0</v>
      </c>
      <c r="L64" s="17">
        <v>0</v>
      </c>
      <c r="M64" s="17">
        <v>71.059999999999974</v>
      </c>
      <c r="N64" s="17">
        <v>105.04999999999997</v>
      </c>
      <c r="O64" s="17">
        <v>30.210000000000008</v>
      </c>
      <c r="P64" s="17">
        <v>0</v>
      </c>
      <c r="Q64" s="20">
        <v>0</v>
      </c>
      <c r="R64" s="20">
        <v>0</v>
      </c>
      <c r="S64" s="20">
        <v>0</v>
      </c>
      <c r="T64" s="20">
        <v>0</v>
      </c>
      <c r="U64" s="20">
        <v>0</v>
      </c>
      <c r="V64" s="20">
        <v>0</v>
      </c>
      <c r="W64" s="20">
        <v>0</v>
      </c>
      <c r="X64" s="20">
        <v>0</v>
      </c>
      <c r="Y64" s="20">
        <v>3.55</v>
      </c>
      <c r="Z64" s="20">
        <v>5.25</v>
      </c>
      <c r="AA64" s="20">
        <v>1.51</v>
      </c>
      <c r="AB64" s="20">
        <v>0</v>
      </c>
      <c r="AC64" s="17">
        <v>0</v>
      </c>
      <c r="AD64" s="17">
        <v>0</v>
      </c>
      <c r="AE64" s="17">
        <v>0</v>
      </c>
      <c r="AF64" s="17">
        <v>0</v>
      </c>
      <c r="AG64" s="17">
        <v>0</v>
      </c>
      <c r="AH64" s="17">
        <v>0</v>
      </c>
      <c r="AI64" s="17">
        <v>0</v>
      </c>
      <c r="AJ64" s="17">
        <v>0</v>
      </c>
      <c r="AK64" s="17">
        <v>10.14</v>
      </c>
      <c r="AL64" s="17">
        <v>14.8</v>
      </c>
      <c r="AM64" s="17">
        <v>4.2</v>
      </c>
      <c r="AN64" s="17">
        <v>0</v>
      </c>
      <c r="AO64" s="20">
        <v>0</v>
      </c>
      <c r="AP64" s="20">
        <v>0</v>
      </c>
      <c r="AQ64" s="20">
        <v>0</v>
      </c>
      <c r="AR64" s="20">
        <v>0</v>
      </c>
      <c r="AS64" s="20">
        <v>0</v>
      </c>
      <c r="AT64" s="20">
        <v>0</v>
      </c>
      <c r="AU64" s="20">
        <v>0</v>
      </c>
      <c r="AV64" s="20">
        <v>0</v>
      </c>
      <c r="AW64" s="20">
        <v>84.749999999999972</v>
      </c>
      <c r="AX64" s="20">
        <v>125.09999999999997</v>
      </c>
      <c r="AY64" s="20">
        <v>35.920000000000009</v>
      </c>
      <c r="AZ64" s="20">
        <v>0</v>
      </c>
      <c r="BA64" s="17">
        <f t="shared" si="5"/>
        <v>206.31999999999996</v>
      </c>
      <c r="BB64" s="17">
        <f t="shared" si="6"/>
        <v>10.31</v>
      </c>
      <c r="BC64" s="17">
        <f t="shared" si="3"/>
        <v>29.14</v>
      </c>
      <c r="BD64" s="17">
        <f t="shared" si="4"/>
        <v>245.76999999999995</v>
      </c>
    </row>
    <row r="65" spans="1:56" x14ac:dyDescent="0.25">
      <c r="A65" t="str">
        <f t="shared" si="7"/>
        <v>EGCP.EGC1</v>
      </c>
      <c r="B65" s="1" t="s">
        <v>100</v>
      </c>
      <c r="C65" s="1" t="s">
        <v>101</v>
      </c>
      <c r="D65" s="1" t="s">
        <v>101</v>
      </c>
      <c r="E65" s="17">
        <v>-102322.58</v>
      </c>
      <c r="F65" s="17">
        <v>-59376.200000000004</v>
      </c>
      <c r="G65" s="17">
        <v>-185094.68</v>
      </c>
      <c r="H65" s="17">
        <v>-279202.73000000004</v>
      </c>
      <c r="I65" s="17">
        <v>-571679.19000000006</v>
      </c>
      <c r="J65" s="17">
        <v>-657436.6399999999</v>
      </c>
      <c r="K65" s="17">
        <v>-337635.81</v>
      </c>
      <c r="L65" s="17">
        <v>-510112.65</v>
      </c>
      <c r="M65" s="17">
        <v>-246095.13</v>
      </c>
      <c r="N65" s="17">
        <v>-182508.82</v>
      </c>
      <c r="O65" s="17">
        <v>-176485.21000000002</v>
      </c>
      <c r="P65" s="17">
        <v>-152266.96000000002</v>
      </c>
      <c r="Q65" s="20">
        <v>-5116.13</v>
      </c>
      <c r="R65" s="20">
        <v>-2968.81</v>
      </c>
      <c r="S65" s="20">
        <v>-9254.73</v>
      </c>
      <c r="T65" s="20">
        <v>-13960.14</v>
      </c>
      <c r="U65" s="20">
        <v>-28583.96</v>
      </c>
      <c r="V65" s="20">
        <v>-32871.83</v>
      </c>
      <c r="W65" s="20">
        <v>-16881.79</v>
      </c>
      <c r="X65" s="20">
        <v>-25505.63</v>
      </c>
      <c r="Y65" s="20">
        <v>-12304.76</v>
      </c>
      <c r="Z65" s="20">
        <v>-9125.44</v>
      </c>
      <c r="AA65" s="20">
        <v>-8824.26</v>
      </c>
      <c r="AB65" s="20">
        <v>-7613.35</v>
      </c>
      <c r="AC65" s="17">
        <v>-16260.55</v>
      </c>
      <c r="AD65" s="17">
        <v>-9309.67</v>
      </c>
      <c r="AE65" s="17">
        <v>-28666.25</v>
      </c>
      <c r="AF65" s="17">
        <v>-42648.26</v>
      </c>
      <c r="AG65" s="17">
        <v>-86149.41</v>
      </c>
      <c r="AH65" s="17">
        <v>-97676.73</v>
      </c>
      <c r="AI65" s="17">
        <v>-49469.48</v>
      </c>
      <c r="AJ65" s="17">
        <v>-73765.52</v>
      </c>
      <c r="AK65" s="17">
        <v>-35116.639999999999</v>
      </c>
      <c r="AL65" s="17">
        <v>-25705.65</v>
      </c>
      <c r="AM65" s="17">
        <v>-24519.99</v>
      </c>
      <c r="AN65" s="17">
        <v>-20873.64</v>
      </c>
      <c r="AO65" s="20">
        <v>-123699.26000000001</v>
      </c>
      <c r="AP65" s="20">
        <v>-71654.680000000008</v>
      </c>
      <c r="AQ65" s="20">
        <v>-223015.66</v>
      </c>
      <c r="AR65" s="20">
        <v>-335811.13000000006</v>
      </c>
      <c r="AS65" s="20">
        <v>-686412.56</v>
      </c>
      <c r="AT65" s="20">
        <v>-787985.19999999984</v>
      </c>
      <c r="AU65" s="20">
        <v>-403987.07999999996</v>
      </c>
      <c r="AV65" s="20">
        <v>-609383.80000000005</v>
      </c>
      <c r="AW65" s="20">
        <v>-293516.53000000003</v>
      </c>
      <c r="AX65" s="20">
        <v>-217339.91</v>
      </c>
      <c r="AY65" s="20">
        <v>-209829.46000000002</v>
      </c>
      <c r="AZ65" s="20">
        <v>-180753.95</v>
      </c>
      <c r="BA65" s="17">
        <f t="shared" si="5"/>
        <v>-3460216.5999999992</v>
      </c>
      <c r="BB65" s="17">
        <f t="shared" si="6"/>
        <v>-173010.83000000005</v>
      </c>
      <c r="BC65" s="17">
        <f t="shared" si="3"/>
        <v>-510161.79000000004</v>
      </c>
      <c r="BD65" s="17">
        <f t="shared" si="4"/>
        <v>-4143389.2200000007</v>
      </c>
    </row>
    <row r="66" spans="1:56" x14ac:dyDescent="0.25">
      <c r="A66" t="str">
        <f t="shared" si="7"/>
        <v>ENCR.BCHEXP</v>
      </c>
      <c r="B66" s="1" t="s">
        <v>93</v>
      </c>
      <c r="C66" s="1" t="s">
        <v>102</v>
      </c>
      <c r="D66" s="1" t="s">
        <v>30</v>
      </c>
      <c r="E66" s="17">
        <v>0</v>
      </c>
      <c r="F66" s="17">
        <v>0</v>
      </c>
      <c r="G66" s="17">
        <v>0</v>
      </c>
      <c r="H66" s="17">
        <v>0</v>
      </c>
      <c r="I66" s="17">
        <v>145.79999999999998</v>
      </c>
      <c r="J66" s="17">
        <v>0</v>
      </c>
      <c r="K66" s="17">
        <v>31.020000000000014</v>
      </c>
      <c r="L66" s="17">
        <v>8.6000000000000032</v>
      </c>
      <c r="M66" s="17">
        <v>30.530000000000005</v>
      </c>
      <c r="N66" s="17">
        <v>15.2</v>
      </c>
      <c r="O66" s="17">
        <v>21.359999999999992</v>
      </c>
      <c r="P66" s="17">
        <v>29.060000000000006</v>
      </c>
      <c r="Q66" s="20">
        <v>0</v>
      </c>
      <c r="R66" s="20">
        <v>0</v>
      </c>
      <c r="S66" s="20">
        <v>0</v>
      </c>
      <c r="T66" s="20">
        <v>0</v>
      </c>
      <c r="U66" s="20">
        <v>7.29</v>
      </c>
      <c r="V66" s="20">
        <v>0</v>
      </c>
      <c r="W66" s="20">
        <v>1.55</v>
      </c>
      <c r="X66" s="20">
        <v>0.43</v>
      </c>
      <c r="Y66" s="20">
        <v>1.53</v>
      </c>
      <c r="Z66" s="20">
        <v>0.76</v>
      </c>
      <c r="AA66" s="20">
        <v>1.07</v>
      </c>
      <c r="AB66" s="20">
        <v>1.45</v>
      </c>
      <c r="AC66" s="17">
        <v>0</v>
      </c>
      <c r="AD66" s="17">
        <v>0</v>
      </c>
      <c r="AE66" s="17">
        <v>0</v>
      </c>
      <c r="AF66" s="17">
        <v>0</v>
      </c>
      <c r="AG66" s="17">
        <v>21.97</v>
      </c>
      <c r="AH66" s="17">
        <v>0</v>
      </c>
      <c r="AI66" s="17">
        <v>4.54</v>
      </c>
      <c r="AJ66" s="17">
        <v>1.24</v>
      </c>
      <c r="AK66" s="17">
        <v>4.3600000000000003</v>
      </c>
      <c r="AL66" s="17">
        <v>2.14</v>
      </c>
      <c r="AM66" s="17">
        <v>2.97</v>
      </c>
      <c r="AN66" s="17">
        <v>3.98</v>
      </c>
      <c r="AO66" s="20">
        <v>0</v>
      </c>
      <c r="AP66" s="20">
        <v>0</v>
      </c>
      <c r="AQ66" s="20">
        <v>0</v>
      </c>
      <c r="AR66" s="20">
        <v>0</v>
      </c>
      <c r="AS66" s="20">
        <v>175.05999999999997</v>
      </c>
      <c r="AT66" s="20">
        <v>0</v>
      </c>
      <c r="AU66" s="20">
        <v>37.110000000000014</v>
      </c>
      <c r="AV66" s="20">
        <v>10.270000000000003</v>
      </c>
      <c r="AW66" s="20">
        <v>36.42</v>
      </c>
      <c r="AX66" s="20">
        <v>18.099999999999998</v>
      </c>
      <c r="AY66" s="20">
        <v>25.399999999999991</v>
      </c>
      <c r="AZ66" s="20">
        <v>34.49</v>
      </c>
      <c r="BA66" s="17">
        <f t="shared" si="5"/>
        <v>281.57</v>
      </c>
      <c r="BB66" s="17">
        <f t="shared" si="6"/>
        <v>14.079999999999998</v>
      </c>
      <c r="BC66" s="17">
        <f t="shared" si="3"/>
        <v>41.199999999999996</v>
      </c>
      <c r="BD66" s="17">
        <f t="shared" si="4"/>
        <v>336.85</v>
      </c>
    </row>
    <row r="67" spans="1:56" x14ac:dyDescent="0.25">
      <c r="A67" t="str">
        <f t="shared" si="7"/>
        <v>ECLP.ENC1</v>
      </c>
      <c r="B67" s="1" t="s">
        <v>103</v>
      </c>
      <c r="C67" s="1" t="s">
        <v>104</v>
      </c>
      <c r="D67" s="1" t="s">
        <v>104</v>
      </c>
      <c r="E67" s="17">
        <v>0</v>
      </c>
      <c r="F67" s="17">
        <v>0</v>
      </c>
      <c r="G67" s="17">
        <v>0</v>
      </c>
      <c r="H67" s="17">
        <v>0</v>
      </c>
      <c r="I67" s="17">
        <v>0</v>
      </c>
      <c r="J67" s="17">
        <v>45181.229999999996</v>
      </c>
      <c r="K67" s="17">
        <v>1497.6800000000003</v>
      </c>
      <c r="L67" s="17">
        <v>6951.5200000000013</v>
      </c>
      <c r="M67" s="17">
        <v>322.07</v>
      </c>
      <c r="N67" s="17">
        <v>2308.62</v>
      </c>
      <c r="O67" s="17">
        <v>7356.61</v>
      </c>
      <c r="P67" s="17">
        <v>2605.89</v>
      </c>
      <c r="Q67" s="20">
        <v>0</v>
      </c>
      <c r="R67" s="20">
        <v>0</v>
      </c>
      <c r="S67" s="20">
        <v>0</v>
      </c>
      <c r="T67" s="20">
        <v>0</v>
      </c>
      <c r="U67" s="20">
        <v>0</v>
      </c>
      <c r="V67" s="20">
        <v>2259.06</v>
      </c>
      <c r="W67" s="20">
        <v>74.88</v>
      </c>
      <c r="X67" s="20">
        <v>347.58</v>
      </c>
      <c r="Y67" s="20">
        <v>16.100000000000001</v>
      </c>
      <c r="Z67" s="20">
        <v>115.43</v>
      </c>
      <c r="AA67" s="20">
        <v>367.83</v>
      </c>
      <c r="AB67" s="20">
        <v>130.29</v>
      </c>
      <c r="AC67" s="17">
        <v>0</v>
      </c>
      <c r="AD67" s="17">
        <v>0</v>
      </c>
      <c r="AE67" s="17">
        <v>0</v>
      </c>
      <c r="AF67" s="17">
        <v>0</v>
      </c>
      <c r="AG67" s="17">
        <v>0</v>
      </c>
      <c r="AH67" s="17">
        <v>6712.67</v>
      </c>
      <c r="AI67" s="17">
        <v>219.44</v>
      </c>
      <c r="AJ67" s="17">
        <v>1005.23</v>
      </c>
      <c r="AK67" s="17">
        <v>45.96</v>
      </c>
      <c r="AL67" s="17">
        <v>325.16000000000003</v>
      </c>
      <c r="AM67" s="17">
        <v>1022.09</v>
      </c>
      <c r="AN67" s="17">
        <v>357.23</v>
      </c>
      <c r="AO67" s="20">
        <v>0</v>
      </c>
      <c r="AP67" s="20">
        <v>0</v>
      </c>
      <c r="AQ67" s="20">
        <v>0</v>
      </c>
      <c r="AR67" s="20">
        <v>0</v>
      </c>
      <c r="AS67" s="20">
        <v>0</v>
      </c>
      <c r="AT67" s="20">
        <v>54152.959999999992</v>
      </c>
      <c r="AU67" s="20">
        <v>1792.0000000000005</v>
      </c>
      <c r="AV67" s="20">
        <v>8304.3300000000017</v>
      </c>
      <c r="AW67" s="20">
        <v>384.13</v>
      </c>
      <c r="AX67" s="20">
        <v>2749.2099999999996</v>
      </c>
      <c r="AY67" s="20">
        <v>8746.5299999999988</v>
      </c>
      <c r="AZ67" s="20">
        <v>3093.41</v>
      </c>
      <c r="BA67" s="17">
        <f t="shared" si="5"/>
        <v>66223.62000000001</v>
      </c>
      <c r="BB67" s="17">
        <f t="shared" si="6"/>
        <v>3311.1699999999996</v>
      </c>
      <c r="BC67" s="17">
        <f t="shared" si="3"/>
        <v>9687.7800000000007</v>
      </c>
      <c r="BD67" s="17">
        <f t="shared" si="4"/>
        <v>79222.569999999992</v>
      </c>
    </row>
    <row r="68" spans="1:56" x14ac:dyDescent="0.25">
      <c r="A68" t="str">
        <f t="shared" si="7"/>
        <v>EPDA.ENC1</v>
      </c>
      <c r="B68" s="1" t="s">
        <v>243</v>
      </c>
      <c r="C68" s="1" t="s">
        <v>104</v>
      </c>
      <c r="D68" s="1" t="s">
        <v>104</v>
      </c>
      <c r="E68" s="17">
        <v>9697.6900000000023</v>
      </c>
      <c r="F68" s="17">
        <v>7203.4199999999992</v>
      </c>
      <c r="G68" s="17">
        <v>181.81</v>
      </c>
      <c r="H68" s="17">
        <v>830.42999999999984</v>
      </c>
      <c r="I68" s="17">
        <v>9931.42</v>
      </c>
      <c r="J68" s="17">
        <v>0</v>
      </c>
      <c r="K68" s="17">
        <v>0</v>
      </c>
      <c r="L68" s="17">
        <v>0</v>
      </c>
      <c r="M68" s="17">
        <v>0</v>
      </c>
      <c r="N68" s="17">
        <v>0</v>
      </c>
      <c r="O68" s="17">
        <v>0</v>
      </c>
      <c r="P68" s="17">
        <v>0</v>
      </c>
      <c r="Q68" s="20">
        <v>484.88</v>
      </c>
      <c r="R68" s="20">
        <v>360.17</v>
      </c>
      <c r="S68" s="20">
        <v>9.09</v>
      </c>
      <c r="T68" s="20">
        <v>41.52</v>
      </c>
      <c r="U68" s="20">
        <v>496.57</v>
      </c>
      <c r="V68" s="20">
        <v>0</v>
      </c>
      <c r="W68" s="20">
        <v>0</v>
      </c>
      <c r="X68" s="20">
        <v>0</v>
      </c>
      <c r="Y68" s="20">
        <v>0</v>
      </c>
      <c r="Z68" s="20">
        <v>0</v>
      </c>
      <c r="AA68" s="20">
        <v>0</v>
      </c>
      <c r="AB68" s="20">
        <v>0</v>
      </c>
      <c r="AC68" s="17">
        <v>1541.1</v>
      </c>
      <c r="AD68" s="17">
        <v>1129.43</v>
      </c>
      <c r="AE68" s="17">
        <v>28.16</v>
      </c>
      <c r="AF68" s="17">
        <v>126.85</v>
      </c>
      <c r="AG68" s="17">
        <v>1496.62</v>
      </c>
      <c r="AH68" s="17">
        <v>0</v>
      </c>
      <c r="AI68" s="17">
        <v>0</v>
      </c>
      <c r="AJ68" s="17">
        <v>0</v>
      </c>
      <c r="AK68" s="17">
        <v>0</v>
      </c>
      <c r="AL68" s="17">
        <v>0</v>
      </c>
      <c r="AM68" s="17">
        <v>0</v>
      </c>
      <c r="AN68" s="17">
        <v>0</v>
      </c>
      <c r="AO68" s="20">
        <v>11723.670000000002</v>
      </c>
      <c r="AP68" s="20">
        <v>8693.0199999999986</v>
      </c>
      <c r="AQ68" s="20">
        <v>219.06</v>
      </c>
      <c r="AR68" s="20">
        <v>998.79999999999984</v>
      </c>
      <c r="AS68" s="20">
        <v>11924.61</v>
      </c>
      <c r="AT68" s="20">
        <v>0</v>
      </c>
      <c r="AU68" s="20">
        <v>0</v>
      </c>
      <c r="AV68" s="20">
        <v>0</v>
      </c>
      <c r="AW68" s="20">
        <v>0</v>
      </c>
      <c r="AX68" s="20">
        <v>0</v>
      </c>
      <c r="AY68" s="20">
        <v>0</v>
      </c>
      <c r="AZ68" s="20">
        <v>0</v>
      </c>
      <c r="BA68" s="17">
        <f t="shared" si="5"/>
        <v>27844.770000000004</v>
      </c>
      <c r="BB68" s="17">
        <f t="shared" si="6"/>
        <v>1392.23</v>
      </c>
      <c r="BC68" s="17">
        <f t="shared" si="3"/>
        <v>4322.16</v>
      </c>
      <c r="BD68" s="17">
        <f t="shared" si="4"/>
        <v>33559.160000000003</v>
      </c>
    </row>
    <row r="69" spans="1:56" x14ac:dyDescent="0.25">
      <c r="A69" t="str">
        <f t="shared" si="7"/>
        <v>ECLP.ENC2</v>
      </c>
      <c r="B69" s="1" t="s">
        <v>103</v>
      </c>
      <c r="C69" s="1" t="s">
        <v>57</v>
      </c>
      <c r="D69" s="1" t="s">
        <v>57</v>
      </c>
      <c r="E69" s="17">
        <v>0</v>
      </c>
      <c r="F69" s="17">
        <v>0</v>
      </c>
      <c r="G69" s="17">
        <v>0</v>
      </c>
      <c r="H69" s="17">
        <v>0</v>
      </c>
      <c r="I69" s="17">
        <v>0</v>
      </c>
      <c r="J69" s="17">
        <v>122247.99000000002</v>
      </c>
      <c r="K69" s="17">
        <v>5932.4300000000021</v>
      </c>
      <c r="L69" s="17">
        <v>875.04</v>
      </c>
      <c r="M69" s="17">
        <v>1900.16</v>
      </c>
      <c r="N69" s="17">
        <v>4909.6500000000005</v>
      </c>
      <c r="O69" s="17">
        <v>5137.0299999999988</v>
      </c>
      <c r="P69" s="17">
        <v>3822.0799999999995</v>
      </c>
      <c r="Q69" s="20">
        <v>0</v>
      </c>
      <c r="R69" s="20">
        <v>0</v>
      </c>
      <c r="S69" s="20">
        <v>0</v>
      </c>
      <c r="T69" s="20">
        <v>0</v>
      </c>
      <c r="U69" s="20">
        <v>0</v>
      </c>
      <c r="V69" s="20">
        <v>6112.4</v>
      </c>
      <c r="W69" s="20">
        <v>296.62</v>
      </c>
      <c r="X69" s="20">
        <v>43.75</v>
      </c>
      <c r="Y69" s="20">
        <v>95.01</v>
      </c>
      <c r="Z69" s="20">
        <v>245.48</v>
      </c>
      <c r="AA69" s="20">
        <v>256.85000000000002</v>
      </c>
      <c r="AB69" s="20">
        <v>191.1</v>
      </c>
      <c r="AC69" s="17">
        <v>0</v>
      </c>
      <c r="AD69" s="17">
        <v>0</v>
      </c>
      <c r="AE69" s="17">
        <v>0</v>
      </c>
      <c r="AF69" s="17">
        <v>0</v>
      </c>
      <c r="AG69" s="17">
        <v>0</v>
      </c>
      <c r="AH69" s="17">
        <v>18162.64</v>
      </c>
      <c r="AI69" s="17">
        <v>869.2</v>
      </c>
      <c r="AJ69" s="17">
        <v>126.54</v>
      </c>
      <c r="AK69" s="17">
        <v>271.14</v>
      </c>
      <c r="AL69" s="17">
        <v>691.5</v>
      </c>
      <c r="AM69" s="17">
        <v>713.71</v>
      </c>
      <c r="AN69" s="17">
        <v>523.95000000000005</v>
      </c>
      <c r="AO69" s="20">
        <v>0</v>
      </c>
      <c r="AP69" s="20">
        <v>0</v>
      </c>
      <c r="AQ69" s="20">
        <v>0</v>
      </c>
      <c r="AR69" s="20">
        <v>0</v>
      </c>
      <c r="AS69" s="20">
        <v>0</v>
      </c>
      <c r="AT69" s="20">
        <v>146523.03000000003</v>
      </c>
      <c r="AU69" s="20">
        <v>7098.2500000000018</v>
      </c>
      <c r="AV69" s="20">
        <v>1045.33</v>
      </c>
      <c r="AW69" s="20">
        <v>2266.31</v>
      </c>
      <c r="AX69" s="20">
        <v>5846.63</v>
      </c>
      <c r="AY69" s="20">
        <v>6107.5899999999992</v>
      </c>
      <c r="AZ69" s="20">
        <v>4537.1299999999992</v>
      </c>
      <c r="BA69" s="17">
        <f t="shared" ref="BA69:BA100" si="8">SUM(E69:P69)</f>
        <v>144824.38</v>
      </c>
      <c r="BB69" s="17">
        <f t="shared" ref="BB69:BB100" si="9">SUM(Q69:AB69)</f>
        <v>7241.21</v>
      </c>
      <c r="BC69" s="17">
        <f t="shared" si="3"/>
        <v>21358.68</v>
      </c>
      <c r="BD69" s="17">
        <f t="shared" si="4"/>
        <v>173424.27000000002</v>
      </c>
    </row>
    <row r="70" spans="1:56" x14ac:dyDescent="0.25">
      <c r="A70" t="str">
        <f t="shared" si="7"/>
        <v>EPDA.ENC2</v>
      </c>
      <c r="B70" s="1" t="s">
        <v>243</v>
      </c>
      <c r="C70" s="1" t="s">
        <v>57</v>
      </c>
      <c r="D70" s="1" t="s">
        <v>57</v>
      </c>
      <c r="E70" s="17">
        <v>21607.280000000002</v>
      </c>
      <c r="F70" s="17">
        <v>24876.42</v>
      </c>
      <c r="G70" s="17">
        <v>1724.88</v>
      </c>
      <c r="H70" s="17">
        <v>7600.1300000000019</v>
      </c>
      <c r="I70" s="17">
        <v>48662.549999999996</v>
      </c>
      <c r="J70" s="17">
        <v>0</v>
      </c>
      <c r="K70" s="17">
        <v>0</v>
      </c>
      <c r="L70" s="17">
        <v>0</v>
      </c>
      <c r="M70" s="17">
        <v>0</v>
      </c>
      <c r="N70" s="17">
        <v>0</v>
      </c>
      <c r="O70" s="17">
        <v>0</v>
      </c>
      <c r="P70" s="17">
        <v>0</v>
      </c>
      <c r="Q70" s="20">
        <v>1080.3599999999999</v>
      </c>
      <c r="R70" s="20">
        <v>1243.82</v>
      </c>
      <c r="S70" s="20">
        <v>86.24</v>
      </c>
      <c r="T70" s="20">
        <v>380.01</v>
      </c>
      <c r="U70" s="20">
        <v>2433.13</v>
      </c>
      <c r="V70" s="20">
        <v>0</v>
      </c>
      <c r="W70" s="20">
        <v>0</v>
      </c>
      <c r="X70" s="20">
        <v>0</v>
      </c>
      <c r="Y70" s="20">
        <v>0</v>
      </c>
      <c r="Z70" s="20">
        <v>0</v>
      </c>
      <c r="AA70" s="20">
        <v>0</v>
      </c>
      <c r="AB70" s="20">
        <v>0</v>
      </c>
      <c r="AC70" s="17">
        <v>3433.71</v>
      </c>
      <c r="AD70" s="17">
        <v>3900.41</v>
      </c>
      <c r="AE70" s="17">
        <v>267.14</v>
      </c>
      <c r="AF70" s="17">
        <v>1160.92</v>
      </c>
      <c r="AG70" s="17">
        <v>7333.22</v>
      </c>
      <c r="AH70" s="17">
        <v>0</v>
      </c>
      <c r="AI70" s="17">
        <v>0</v>
      </c>
      <c r="AJ70" s="17">
        <v>0</v>
      </c>
      <c r="AK70" s="17">
        <v>0</v>
      </c>
      <c r="AL70" s="17">
        <v>0</v>
      </c>
      <c r="AM70" s="17">
        <v>0</v>
      </c>
      <c r="AN70" s="17">
        <v>0</v>
      </c>
      <c r="AO70" s="20">
        <v>26121.350000000002</v>
      </c>
      <c r="AP70" s="20">
        <v>30020.649999999998</v>
      </c>
      <c r="AQ70" s="20">
        <v>2078.2600000000002</v>
      </c>
      <c r="AR70" s="20">
        <v>9141.0600000000013</v>
      </c>
      <c r="AS70" s="20">
        <v>58428.899999999994</v>
      </c>
      <c r="AT70" s="20">
        <v>0</v>
      </c>
      <c r="AU70" s="20">
        <v>0</v>
      </c>
      <c r="AV70" s="20">
        <v>0</v>
      </c>
      <c r="AW70" s="20">
        <v>0</v>
      </c>
      <c r="AX70" s="20">
        <v>0</v>
      </c>
      <c r="AY70" s="20">
        <v>0</v>
      </c>
      <c r="AZ70" s="20">
        <v>0</v>
      </c>
      <c r="BA70" s="17">
        <f t="shared" si="8"/>
        <v>104471.26</v>
      </c>
      <c r="BB70" s="17">
        <f t="shared" si="9"/>
        <v>5223.5599999999995</v>
      </c>
      <c r="BC70" s="17">
        <f t="shared" ref="BC70:BC133" si="10">SUM(AC70:AN70)</f>
        <v>16095.400000000001</v>
      </c>
      <c r="BD70" s="17">
        <f t="shared" ref="BD70:BD133" si="11">SUM(AO70:AZ70)</f>
        <v>125790.22</v>
      </c>
    </row>
    <row r="71" spans="1:56" x14ac:dyDescent="0.25">
      <c r="A71" t="str">
        <f t="shared" si="7"/>
        <v>ECLP.ENC3</v>
      </c>
      <c r="B71" s="1" t="s">
        <v>103</v>
      </c>
      <c r="C71" s="1" t="s">
        <v>105</v>
      </c>
      <c r="D71" s="1" t="s">
        <v>105</v>
      </c>
      <c r="E71" s="17">
        <v>0</v>
      </c>
      <c r="F71" s="17">
        <v>0</v>
      </c>
      <c r="G71" s="17">
        <v>0</v>
      </c>
      <c r="H71" s="17">
        <v>0</v>
      </c>
      <c r="I71" s="17">
        <v>0</v>
      </c>
      <c r="J71" s="17">
        <v>60410.939999999995</v>
      </c>
      <c r="K71" s="17">
        <v>6159.4</v>
      </c>
      <c r="L71" s="17">
        <v>20635.009999999998</v>
      </c>
      <c r="M71" s="17">
        <v>3449.2899999999995</v>
      </c>
      <c r="N71" s="17">
        <v>5728.8499999999995</v>
      </c>
      <c r="O71" s="17">
        <v>1653.5</v>
      </c>
      <c r="P71" s="17">
        <v>5409.0400000000018</v>
      </c>
      <c r="Q71" s="20">
        <v>0</v>
      </c>
      <c r="R71" s="20">
        <v>0</v>
      </c>
      <c r="S71" s="20">
        <v>0</v>
      </c>
      <c r="T71" s="20">
        <v>0</v>
      </c>
      <c r="U71" s="20">
        <v>0</v>
      </c>
      <c r="V71" s="20">
        <v>3020.55</v>
      </c>
      <c r="W71" s="20">
        <v>307.97000000000003</v>
      </c>
      <c r="X71" s="20">
        <v>1031.75</v>
      </c>
      <c r="Y71" s="20">
        <v>172.46</v>
      </c>
      <c r="Z71" s="20">
        <v>286.44</v>
      </c>
      <c r="AA71" s="20">
        <v>82.68</v>
      </c>
      <c r="AB71" s="20">
        <v>270.45</v>
      </c>
      <c r="AC71" s="17">
        <v>0</v>
      </c>
      <c r="AD71" s="17">
        <v>0</v>
      </c>
      <c r="AE71" s="17">
        <v>0</v>
      </c>
      <c r="AF71" s="17">
        <v>0</v>
      </c>
      <c r="AG71" s="17">
        <v>0</v>
      </c>
      <c r="AH71" s="17">
        <v>8975.3799999999992</v>
      </c>
      <c r="AI71" s="17">
        <v>902.46</v>
      </c>
      <c r="AJ71" s="17">
        <v>2983.95</v>
      </c>
      <c r="AK71" s="17">
        <v>492.2</v>
      </c>
      <c r="AL71" s="17">
        <v>806.89</v>
      </c>
      <c r="AM71" s="17">
        <v>229.73</v>
      </c>
      <c r="AN71" s="17">
        <v>741.5</v>
      </c>
      <c r="AO71" s="20">
        <v>0</v>
      </c>
      <c r="AP71" s="20">
        <v>0</v>
      </c>
      <c r="AQ71" s="20">
        <v>0</v>
      </c>
      <c r="AR71" s="20">
        <v>0</v>
      </c>
      <c r="AS71" s="20">
        <v>0</v>
      </c>
      <c r="AT71" s="20">
        <v>72406.87</v>
      </c>
      <c r="AU71" s="20">
        <v>7369.83</v>
      </c>
      <c r="AV71" s="20">
        <v>24650.71</v>
      </c>
      <c r="AW71" s="20">
        <v>4113.95</v>
      </c>
      <c r="AX71" s="20">
        <v>6822.1799999999994</v>
      </c>
      <c r="AY71" s="20">
        <v>1965.91</v>
      </c>
      <c r="AZ71" s="20">
        <v>6420.9900000000016</v>
      </c>
      <c r="BA71" s="17">
        <f t="shared" si="8"/>
        <v>103446.03</v>
      </c>
      <c r="BB71" s="17">
        <f t="shared" si="9"/>
        <v>5172.3</v>
      </c>
      <c r="BC71" s="17">
        <f t="shared" si="10"/>
        <v>15132.11</v>
      </c>
      <c r="BD71" s="17">
        <f t="shared" si="11"/>
        <v>123750.44</v>
      </c>
    </row>
    <row r="72" spans="1:56" x14ac:dyDescent="0.25">
      <c r="A72" t="str">
        <f t="shared" si="7"/>
        <v>EPDA.ENC3</v>
      </c>
      <c r="B72" s="1" t="s">
        <v>243</v>
      </c>
      <c r="C72" s="1" t="s">
        <v>105</v>
      </c>
      <c r="D72" s="1" t="s">
        <v>105</v>
      </c>
      <c r="E72" s="17">
        <v>23892.410000000003</v>
      </c>
      <c r="F72" s="17">
        <v>19295.169999999995</v>
      </c>
      <c r="G72" s="17">
        <v>857.04</v>
      </c>
      <c r="H72" s="17">
        <v>4959.01</v>
      </c>
      <c r="I72" s="17">
        <v>45328.119999999995</v>
      </c>
      <c r="J72" s="17">
        <v>0</v>
      </c>
      <c r="K72" s="17">
        <v>0</v>
      </c>
      <c r="L72" s="17">
        <v>0</v>
      </c>
      <c r="M72" s="17">
        <v>0</v>
      </c>
      <c r="N72" s="17">
        <v>0</v>
      </c>
      <c r="O72" s="17">
        <v>0</v>
      </c>
      <c r="P72" s="17">
        <v>0</v>
      </c>
      <c r="Q72" s="20">
        <v>1194.6199999999999</v>
      </c>
      <c r="R72" s="20">
        <v>964.76</v>
      </c>
      <c r="S72" s="20">
        <v>42.85</v>
      </c>
      <c r="T72" s="20">
        <v>247.95</v>
      </c>
      <c r="U72" s="20">
        <v>2266.41</v>
      </c>
      <c r="V72" s="20">
        <v>0</v>
      </c>
      <c r="W72" s="20">
        <v>0</v>
      </c>
      <c r="X72" s="20">
        <v>0</v>
      </c>
      <c r="Y72" s="20">
        <v>0</v>
      </c>
      <c r="Z72" s="20">
        <v>0</v>
      </c>
      <c r="AA72" s="20">
        <v>0</v>
      </c>
      <c r="AB72" s="20">
        <v>0</v>
      </c>
      <c r="AC72" s="17">
        <v>3796.85</v>
      </c>
      <c r="AD72" s="17">
        <v>3025.31</v>
      </c>
      <c r="AE72" s="17">
        <v>132.72999999999999</v>
      </c>
      <c r="AF72" s="17">
        <v>757.49</v>
      </c>
      <c r="AG72" s="17">
        <v>6830.74</v>
      </c>
      <c r="AH72" s="17">
        <v>0</v>
      </c>
      <c r="AI72" s="17">
        <v>0</v>
      </c>
      <c r="AJ72" s="17">
        <v>0</v>
      </c>
      <c r="AK72" s="17">
        <v>0</v>
      </c>
      <c r="AL72" s="17">
        <v>0</v>
      </c>
      <c r="AM72" s="17">
        <v>0</v>
      </c>
      <c r="AN72" s="17">
        <v>0</v>
      </c>
      <c r="AO72" s="20">
        <v>28883.88</v>
      </c>
      <c r="AP72" s="20">
        <v>23285.239999999994</v>
      </c>
      <c r="AQ72" s="20">
        <v>1032.6199999999999</v>
      </c>
      <c r="AR72" s="20">
        <v>5964.45</v>
      </c>
      <c r="AS72" s="20">
        <v>54425.27</v>
      </c>
      <c r="AT72" s="20">
        <v>0</v>
      </c>
      <c r="AU72" s="20">
        <v>0</v>
      </c>
      <c r="AV72" s="20">
        <v>0</v>
      </c>
      <c r="AW72" s="20">
        <v>0</v>
      </c>
      <c r="AX72" s="20">
        <v>0</v>
      </c>
      <c r="AY72" s="20">
        <v>0</v>
      </c>
      <c r="AZ72" s="20">
        <v>0</v>
      </c>
      <c r="BA72" s="17">
        <f t="shared" si="8"/>
        <v>94331.75</v>
      </c>
      <c r="BB72" s="17">
        <f t="shared" si="9"/>
        <v>4716.59</v>
      </c>
      <c r="BC72" s="17">
        <f t="shared" si="10"/>
        <v>14543.119999999999</v>
      </c>
      <c r="BD72" s="17">
        <f t="shared" si="11"/>
        <v>113591.45999999999</v>
      </c>
    </row>
    <row r="73" spans="1:56" x14ac:dyDescent="0.25">
      <c r="A73" t="str">
        <f t="shared" si="7"/>
        <v>PPLE.120SIMP</v>
      </c>
      <c r="B73" s="1" t="s">
        <v>244</v>
      </c>
      <c r="C73" s="1" t="s">
        <v>245</v>
      </c>
      <c r="D73" s="1" t="s">
        <v>76</v>
      </c>
      <c r="E73" s="17">
        <v>-8.0299999999999994</v>
      </c>
      <c r="F73" s="17">
        <v>0</v>
      </c>
      <c r="G73" s="17">
        <v>0</v>
      </c>
      <c r="H73" s="17">
        <v>0</v>
      </c>
      <c r="I73" s="17">
        <v>0</v>
      </c>
      <c r="J73" s="17">
        <v>0</v>
      </c>
      <c r="K73" s="17">
        <v>0</v>
      </c>
      <c r="L73" s="17">
        <v>0</v>
      </c>
      <c r="M73" s="17">
        <v>0</v>
      </c>
      <c r="N73" s="17">
        <v>-3.5299999999999954</v>
      </c>
      <c r="O73" s="17">
        <v>0</v>
      </c>
      <c r="P73" s="17">
        <v>0</v>
      </c>
      <c r="Q73" s="20">
        <v>-0.4</v>
      </c>
      <c r="R73" s="20">
        <v>0</v>
      </c>
      <c r="S73" s="20">
        <v>0</v>
      </c>
      <c r="T73" s="20">
        <v>0</v>
      </c>
      <c r="U73" s="20">
        <v>0</v>
      </c>
      <c r="V73" s="20">
        <v>0</v>
      </c>
      <c r="W73" s="20">
        <v>0</v>
      </c>
      <c r="X73" s="20">
        <v>0</v>
      </c>
      <c r="Y73" s="20">
        <v>0</v>
      </c>
      <c r="Z73" s="20">
        <v>-0.18</v>
      </c>
      <c r="AA73" s="20">
        <v>0</v>
      </c>
      <c r="AB73" s="20">
        <v>0</v>
      </c>
      <c r="AC73" s="17">
        <v>-1.28</v>
      </c>
      <c r="AD73" s="17">
        <v>0</v>
      </c>
      <c r="AE73" s="17">
        <v>0</v>
      </c>
      <c r="AF73" s="17">
        <v>0</v>
      </c>
      <c r="AG73" s="17">
        <v>0</v>
      </c>
      <c r="AH73" s="17">
        <v>0</v>
      </c>
      <c r="AI73" s="17">
        <v>0</v>
      </c>
      <c r="AJ73" s="17">
        <v>0</v>
      </c>
      <c r="AK73" s="17">
        <v>0</v>
      </c>
      <c r="AL73" s="17">
        <v>-0.5</v>
      </c>
      <c r="AM73" s="17">
        <v>0</v>
      </c>
      <c r="AN73" s="17">
        <v>0</v>
      </c>
      <c r="AO73" s="20">
        <v>-9.7099999999999991</v>
      </c>
      <c r="AP73" s="20">
        <v>0</v>
      </c>
      <c r="AQ73" s="20">
        <v>0</v>
      </c>
      <c r="AR73" s="20">
        <v>0</v>
      </c>
      <c r="AS73" s="20">
        <v>0</v>
      </c>
      <c r="AT73" s="20">
        <v>0</v>
      </c>
      <c r="AU73" s="20">
        <v>0</v>
      </c>
      <c r="AV73" s="20">
        <v>0</v>
      </c>
      <c r="AW73" s="20">
        <v>0</v>
      </c>
      <c r="AX73" s="20">
        <v>-4.2099999999999955</v>
      </c>
      <c r="AY73" s="20">
        <v>0</v>
      </c>
      <c r="AZ73" s="20">
        <v>0</v>
      </c>
      <c r="BA73" s="17">
        <f t="shared" si="8"/>
        <v>-11.559999999999995</v>
      </c>
      <c r="BB73" s="17">
        <f t="shared" si="9"/>
        <v>-0.58000000000000007</v>
      </c>
      <c r="BC73" s="17">
        <f t="shared" si="10"/>
        <v>-1.78</v>
      </c>
      <c r="BD73" s="17">
        <f t="shared" si="11"/>
        <v>-13.919999999999995</v>
      </c>
    </row>
    <row r="74" spans="1:56" x14ac:dyDescent="0.25">
      <c r="A74" t="str">
        <f t="shared" si="7"/>
        <v>TCES.BCHIMP</v>
      </c>
      <c r="B74" s="1" t="s">
        <v>106</v>
      </c>
      <c r="C74" s="1" t="s">
        <v>107</v>
      </c>
      <c r="D74" s="1" t="s">
        <v>22</v>
      </c>
      <c r="E74" s="17">
        <v>-14552.870000000003</v>
      </c>
      <c r="F74" s="17">
        <v>-13707.810000000003</v>
      </c>
      <c r="G74" s="17">
        <v>-1093.68</v>
      </c>
      <c r="H74" s="17">
        <v>0</v>
      </c>
      <c r="I74" s="17">
        <v>-34447.47</v>
      </c>
      <c r="J74" s="17">
        <v>-84547.459999999992</v>
      </c>
      <c r="K74" s="17">
        <v>-1958.56</v>
      </c>
      <c r="L74" s="17">
        <v>-12923.3</v>
      </c>
      <c r="M74" s="17">
        <v>0</v>
      </c>
      <c r="N74" s="17">
        <v>-27.92</v>
      </c>
      <c r="O74" s="17">
        <v>0</v>
      </c>
      <c r="P74" s="17">
        <v>-222.83999999999997</v>
      </c>
      <c r="Q74" s="20">
        <v>-727.64</v>
      </c>
      <c r="R74" s="20">
        <v>-685.39</v>
      </c>
      <c r="S74" s="20">
        <v>-54.68</v>
      </c>
      <c r="T74" s="20">
        <v>0</v>
      </c>
      <c r="U74" s="20">
        <v>-1722.37</v>
      </c>
      <c r="V74" s="20">
        <v>-4227.37</v>
      </c>
      <c r="W74" s="20">
        <v>-97.93</v>
      </c>
      <c r="X74" s="20">
        <v>-646.16999999999996</v>
      </c>
      <c r="Y74" s="20">
        <v>0</v>
      </c>
      <c r="Z74" s="20">
        <v>-1.4</v>
      </c>
      <c r="AA74" s="20">
        <v>0</v>
      </c>
      <c r="AB74" s="20">
        <v>-11.14</v>
      </c>
      <c r="AC74" s="17">
        <v>-2312.66</v>
      </c>
      <c r="AD74" s="17">
        <v>-2149.2600000000002</v>
      </c>
      <c r="AE74" s="17">
        <v>-169.38</v>
      </c>
      <c r="AF74" s="17">
        <v>0</v>
      </c>
      <c r="AG74" s="17">
        <v>-5191.07</v>
      </c>
      <c r="AH74" s="17">
        <v>-12561.39</v>
      </c>
      <c r="AI74" s="17">
        <v>-286.95999999999998</v>
      </c>
      <c r="AJ74" s="17">
        <v>-1868.79</v>
      </c>
      <c r="AK74" s="17">
        <v>0</v>
      </c>
      <c r="AL74" s="17">
        <v>-3.93</v>
      </c>
      <c r="AM74" s="17">
        <v>0</v>
      </c>
      <c r="AN74" s="17">
        <v>-30.55</v>
      </c>
      <c r="AO74" s="20">
        <v>-17593.170000000002</v>
      </c>
      <c r="AP74" s="20">
        <v>-16542.460000000003</v>
      </c>
      <c r="AQ74" s="20">
        <v>-1317.7400000000002</v>
      </c>
      <c r="AR74" s="20">
        <v>0</v>
      </c>
      <c r="AS74" s="20">
        <v>-41360.910000000003</v>
      </c>
      <c r="AT74" s="20">
        <v>-101336.21999999999</v>
      </c>
      <c r="AU74" s="20">
        <v>-2343.4499999999998</v>
      </c>
      <c r="AV74" s="20">
        <v>-15438.259999999998</v>
      </c>
      <c r="AW74" s="20">
        <v>0</v>
      </c>
      <c r="AX74" s="20">
        <v>-33.25</v>
      </c>
      <c r="AY74" s="20">
        <v>0</v>
      </c>
      <c r="AZ74" s="20">
        <v>-264.52999999999997</v>
      </c>
      <c r="BA74" s="17">
        <f t="shared" si="8"/>
        <v>-163481.91</v>
      </c>
      <c r="BB74" s="17">
        <f t="shared" si="9"/>
        <v>-8174.09</v>
      </c>
      <c r="BC74" s="17">
        <f t="shared" si="10"/>
        <v>-24573.989999999998</v>
      </c>
      <c r="BD74" s="17">
        <f t="shared" si="11"/>
        <v>-196229.99000000002</v>
      </c>
    </row>
    <row r="75" spans="1:56" x14ac:dyDescent="0.25">
      <c r="A75" t="str">
        <f t="shared" si="7"/>
        <v>TCES.BCHEXP</v>
      </c>
      <c r="B75" s="1" t="s">
        <v>106</v>
      </c>
      <c r="C75" s="1" t="s">
        <v>109</v>
      </c>
      <c r="D75" s="1" t="s">
        <v>30</v>
      </c>
      <c r="E75" s="17">
        <v>239.81999999999996</v>
      </c>
      <c r="F75" s="17">
        <v>0</v>
      </c>
      <c r="G75" s="17">
        <v>240.56999999999996</v>
      </c>
      <c r="H75" s="17">
        <v>55.02000000000001</v>
      </c>
      <c r="I75" s="17">
        <v>348.17</v>
      </c>
      <c r="J75" s="17">
        <v>988.13</v>
      </c>
      <c r="K75" s="17">
        <v>781.11999999999978</v>
      </c>
      <c r="L75" s="17">
        <v>828.56999999999937</v>
      </c>
      <c r="M75" s="17">
        <v>1327.33</v>
      </c>
      <c r="N75" s="17">
        <v>4659.4400000000005</v>
      </c>
      <c r="O75" s="17">
        <v>374.93</v>
      </c>
      <c r="P75" s="17">
        <v>387.2</v>
      </c>
      <c r="Q75" s="20">
        <v>11.99</v>
      </c>
      <c r="R75" s="20">
        <v>0</v>
      </c>
      <c r="S75" s="20">
        <v>12.03</v>
      </c>
      <c r="T75" s="20">
        <v>2.75</v>
      </c>
      <c r="U75" s="20">
        <v>17.41</v>
      </c>
      <c r="V75" s="20">
        <v>49.41</v>
      </c>
      <c r="W75" s="20">
        <v>39.06</v>
      </c>
      <c r="X75" s="20">
        <v>41.43</v>
      </c>
      <c r="Y75" s="20">
        <v>66.37</v>
      </c>
      <c r="Z75" s="20">
        <v>232.97</v>
      </c>
      <c r="AA75" s="20">
        <v>18.75</v>
      </c>
      <c r="AB75" s="20">
        <v>19.36</v>
      </c>
      <c r="AC75" s="17">
        <v>38.11</v>
      </c>
      <c r="AD75" s="17">
        <v>0</v>
      </c>
      <c r="AE75" s="17">
        <v>37.26</v>
      </c>
      <c r="AF75" s="17">
        <v>8.4</v>
      </c>
      <c r="AG75" s="17">
        <v>52.47</v>
      </c>
      <c r="AH75" s="17">
        <v>146.81</v>
      </c>
      <c r="AI75" s="17">
        <v>114.45</v>
      </c>
      <c r="AJ75" s="17">
        <v>119.82</v>
      </c>
      <c r="AK75" s="17">
        <v>189.4</v>
      </c>
      <c r="AL75" s="17">
        <v>656.26</v>
      </c>
      <c r="AM75" s="17">
        <v>52.09</v>
      </c>
      <c r="AN75" s="17">
        <v>53.08</v>
      </c>
      <c r="AO75" s="20">
        <v>289.91999999999996</v>
      </c>
      <c r="AP75" s="20">
        <v>0</v>
      </c>
      <c r="AQ75" s="20">
        <v>289.85999999999996</v>
      </c>
      <c r="AR75" s="20">
        <v>66.170000000000016</v>
      </c>
      <c r="AS75" s="20">
        <v>418.05000000000007</v>
      </c>
      <c r="AT75" s="20">
        <v>1184.3499999999999</v>
      </c>
      <c r="AU75" s="20">
        <v>934.62999999999988</v>
      </c>
      <c r="AV75" s="20">
        <v>989.81999999999925</v>
      </c>
      <c r="AW75" s="20">
        <v>1583.1</v>
      </c>
      <c r="AX75" s="20">
        <v>5548.670000000001</v>
      </c>
      <c r="AY75" s="20">
        <v>445.77</v>
      </c>
      <c r="AZ75" s="20">
        <v>459.64</v>
      </c>
      <c r="BA75" s="17">
        <f t="shared" si="8"/>
        <v>10230.300000000001</v>
      </c>
      <c r="BB75" s="17">
        <f t="shared" si="9"/>
        <v>511.53000000000003</v>
      </c>
      <c r="BC75" s="17">
        <f t="shared" si="10"/>
        <v>1468.1499999999999</v>
      </c>
      <c r="BD75" s="17">
        <f t="shared" si="11"/>
        <v>12209.98</v>
      </c>
    </row>
    <row r="76" spans="1:56" x14ac:dyDescent="0.25">
      <c r="A76" t="str">
        <f t="shared" si="7"/>
        <v>PWX.FNG1</v>
      </c>
      <c r="B76" s="1" t="s">
        <v>110</v>
      </c>
      <c r="C76" s="1" t="s">
        <v>111</v>
      </c>
      <c r="D76" s="1" t="s">
        <v>111</v>
      </c>
      <c r="E76" s="17">
        <v>-4431.2599999999993</v>
      </c>
      <c r="F76" s="17">
        <v>-2846.69</v>
      </c>
      <c r="G76" s="17">
        <v>-390.06</v>
      </c>
      <c r="H76" s="17">
        <v>-494.73999999999995</v>
      </c>
      <c r="I76" s="17">
        <v>-16842.210000000003</v>
      </c>
      <c r="J76" s="17">
        <v>-37684.560000000012</v>
      </c>
      <c r="K76" s="17">
        <v>-2039.5700000000004</v>
      </c>
      <c r="L76" s="17">
        <v>-6792.0500000000011</v>
      </c>
      <c r="M76" s="17">
        <v>-2606.5</v>
      </c>
      <c r="N76" s="17">
        <v>-3538.0499999999997</v>
      </c>
      <c r="O76" s="17">
        <v>-4150.829999999999</v>
      </c>
      <c r="P76" s="17">
        <v>-1475.7</v>
      </c>
      <c r="Q76" s="20">
        <v>-221.56</v>
      </c>
      <c r="R76" s="20">
        <v>-142.33000000000001</v>
      </c>
      <c r="S76" s="20">
        <v>-19.5</v>
      </c>
      <c r="T76" s="20">
        <v>-24.74</v>
      </c>
      <c r="U76" s="20">
        <v>-842.11</v>
      </c>
      <c r="V76" s="20">
        <v>-1884.23</v>
      </c>
      <c r="W76" s="20">
        <v>-101.98</v>
      </c>
      <c r="X76" s="20">
        <v>-339.6</v>
      </c>
      <c r="Y76" s="20">
        <v>-130.33000000000001</v>
      </c>
      <c r="Z76" s="20">
        <v>-176.9</v>
      </c>
      <c r="AA76" s="20">
        <v>-207.54</v>
      </c>
      <c r="AB76" s="20">
        <v>-73.790000000000006</v>
      </c>
      <c r="AC76" s="17">
        <v>-704.19</v>
      </c>
      <c r="AD76" s="17">
        <v>-446.34</v>
      </c>
      <c r="AE76" s="17">
        <v>-60.41</v>
      </c>
      <c r="AF76" s="17">
        <v>-75.569999999999993</v>
      </c>
      <c r="AG76" s="17">
        <v>-2538.04</v>
      </c>
      <c r="AH76" s="17">
        <v>-5598.87</v>
      </c>
      <c r="AI76" s="17">
        <v>-298.83</v>
      </c>
      <c r="AJ76" s="17">
        <v>-982.17</v>
      </c>
      <c r="AK76" s="17">
        <v>-371.94</v>
      </c>
      <c r="AL76" s="17">
        <v>-498.32</v>
      </c>
      <c r="AM76" s="17">
        <v>-576.70000000000005</v>
      </c>
      <c r="AN76" s="17">
        <v>-202.3</v>
      </c>
      <c r="AO76" s="20">
        <v>-5357.01</v>
      </c>
      <c r="AP76" s="20">
        <v>-3435.36</v>
      </c>
      <c r="AQ76" s="20">
        <v>-469.97</v>
      </c>
      <c r="AR76" s="20">
        <v>-595.04999999999995</v>
      </c>
      <c r="AS76" s="20">
        <v>-20222.360000000004</v>
      </c>
      <c r="AT76" s="20">
        <v>-45167.660000000018</v>
      </c>
      <c r="AU76" s="20">
        <v>-2440.38</v>
      </c>
      <c r="AV76" s="20">
        <v>-8113.8200000000015</v>
      </c>
      <c r="AW76" s="20">
        <v>-3108.77</v>
      </c>
      <c r="AX76" s="20">
        <v>-4213.2699999999995</v>
      </c>
      <c r="AY76" s="20">
        <v>-4935.0699999999988</v>
      </c>
      <c r="AZ76" s="20">
        <v>-1751.79</v>
      </c>
      <c r="BA76" s="17">
        <f t="shared" si="8"/>
        <v>-83292.220000000016</v>
      </c>
      <c r="BB76" s="17">
        <f t="shared" si="9"/>
        <v>-4164.6100000000006</v>
      </c>
      <c r="BC76" s="17">
        <f t="shared" si="10"/>
        <v>-12353.68</v>
      </c>
      <c r="BD76" s="17">
        <f t="shared" si="11"/>
        <v>-99810.510000000024</v>
      </c>
    </row>
    <row r="77" spans="1:56" x14ac:dyDescent="0.25">
      <c r="A77" t="str">
        <f t="shared" si="7"/>
        <v>TAU.GHO</v>
      </c>
      <c r="B77" s="1" t="s">
        <v>33</v>
      </c>
      <c r="C77" s="1" t="s">
        <v>112</v>
      </c>
      <c r="D77" s="1" t="s">
        <v>112</v>
      </c>
      <c r="E77" s="17">
        <v>-17387.899999999998</v>
      </c>
      <c r="F77" s="17">
        <v>-16738.280000000002</v>
      </c>
      <c r="G77" s="17">
        <v>-8852.4500000000007</v>
      </c>
      <c r="H77" s="17">
        <v>-8181.2199999999993</v>
      </c>
      <c r="I77" s="17">
        <v>-40211.15</v>
      </c>
      <c r="J77" s="17">
        <v>-68701.290000000008</v>
      </c>
      <c r="K77" s="17">
        <v>-16016.099999999999</v>
      </c>
      <c r="L77" s="17">
        <v>-15929.880000000003</v>
      </c>
      <c r="M77" s="17">
        <v>-9961.2000000000007</v>
      </c>
      <c r="N77" s="17">
        <v>-9395.69</v>
      </c>
      <c r="O77" s="17">
        <v>-6678.2399999999989</v>
      </c>
      <c r="P77" s="17">
        <v>-7499.53</v>
      </c>
      <c r="Q77" s="20">
        <v>-869.4</v>
      </c>
      <c r="R77" s="20">
        <v>-836.91</v>
      </c>
      <c r="S77" s="20">
        <v>-442.62</v>
      </c>
      <c r="T77" s="20">
        <v>-409.06</v>
      </c>
      <c r="U77" s="20">
        <v>-2010.56</v>
      </c>
      <c r="V77" s="20">
        <v>-3435.06</v>
      </c>
      <c r="W77" s="20">
        <v>-800.81</v>
      </c>
      <c r="X77" s="20">
        <v>-796.49</v>
      </c>
      <c r="Y77" s="20">
        <v>-498.06</v>
      </c>
      <c r="Z77" s="20">
        <v>-469.78</v>
      </c>
      <c r="AA77" s="20">
        <v>-333.91</v>
      </c>
      <c r="AB77" s="20">
        <v>-374.98</v>
      </c>
      <c r="AC77" s="17">
        <v>-2763.19</v>
      </c>
      <c r="AD77" s="17">
        <v>-2624.42</v>
      </c>
      <c r="AE77" s="17">
        <v>-1371.01</v>
      </c>
      <c r="AF77" s="17">
        <v>-1249.68</v>
      </c>
      <c r="AG77" s="17">
        <v>-6059.63</v>
      </c>
      <c r="AH77" s="17">
        <v>-10207.09</v>
      </c>
      <c r="AI77" s="17">
        <v>-2346.64</v>
      </c>
      <c r="AJ77" s="17">
        <v>-2303.56</v>
      </c>
      <c r="AK77" s="17">
        <v>-1421.42</v>
      </c>
      <c r="AL77" s="17">
        <v>-1323.35</v>
      </c>
      <c r="AM77" s="17">
        <v>-927.84</v>
      </c>
      <c r="AN77" s="17">
        <v>-1028.08</v>
      </c>
      <c r="AO77" s="20">
        <v>-21020.489999999998</v>
      </c>
      <c r="AP77" s="20">
        <v>-20199.61</v>
      </c>
      <c r="AQ77" s="20">
        <v>-10666.080000000002</v>
      </c>
      <c r="AR77" s="20">
        <v>-9839.9599999999991</v>
      </c>
      <c r="AS77" s="20">
        <v>-48281.34</v>
      </c>
      <c r="AT77" s="20">
        <v>-82343.44</v>
      </c>
      <c r="AU77" s="20">
        <v>-19163.55</v>
      </c>
      <c r="AV77" s="20">
        <v>-19029.930000000004</v>
      </c>
      <c r="AW77" s="20">
        <v>-11880.68</v>
      </c>
      <c r="AX77" s="20">
        <v>-11188.820000000002</v>
      </c>
      <c r="AY77" s="20">
        <v>-7939.9899999999989</v>
      </c>
      <c r="AZ77" s="20">
        <v>-8902.59</v>
      </c>
      <c r="BA77" s="17">
        <f t="shared" si="8"/>
        <v>-225552.93000000002</v>
      </c>
      <c r="BB77" s="17">
        <f t="shared" si="9"/>
        <v>-11277.639999999998</v>
      </c>
      <c r="BC77" s="17">
        <f t="shared" si="10"/>
        <v>-33625.909999999996</v>
      </c>
      <c r="BD77" s="17">
        <f t="shared" si="11"/>
        <v>-270456.48</v>
      </c>
    </row>
    <row r="78" spans="1:56" x14ac:dyDescent="0.25">
      <c r="A78" t="str">
        <f t="shared" si="7"/>
        <v>CPW.GN1</v>
      </c>
      <c r="B78" s="1" t="s">
        <v>113</v>
      </c>
      <c r="C78" s="1" t="s">
        <v>114</v>
      </c>
      <c r="D78" s="1" t="s">
        <v>114</v>
      </c>
      <c r="E78" s="17">
        <v>199907.75</v>
      </c>
      <c r="F78" s="17">
        <v>157280.56000000003</v>
      </c>
      <c r="G78" s="17">
        <v>118398.52000000002</v>
      </c>
      <c r="H78" s="17">
        <v>116433.03999999998</v>
      </c>
      <c r="I78" s="17">
        <v>20812.91</v>
      </c>
      <c r="J78" s="17">
        <v>533888.32000000018</v>
      </c>
      <c r="K78" s="17">
        <v>126862.14999999998</v>
      </c>
      <c r="L78" s="17">
        <v>182916.27000000005</v>
      </c>
      <c r="M78" s="17">
        <v>110061.86000000004</v>
      </c>
      <c r="N78" s="17">
        <v>128618.12000000004</v>
      </c>
      <c r="O78" s="17">
        <v>125521.11999999998</v>
      </c>
      <c r="P78" s="17">
        <v>130863.15000000004</v>
      </c>
      <c r="Q78" s="20">
        <v>9995.39</v>
      </c>
      <c r="R78" s="20">
        <v>7864.03</v>
      </c>
      <c r="S78" s="20">
        <v>5919.93</v>
      </c>
      <c r="T78" s="20">
        <v>5821.65</v>
      </c>
      <c r="U78" s="20">
        <v>1040.6500000000001</v>
      </c>
      <c r="V78" s="20">
        <v>26694.42</v>
      </c>
      <c r="W78" s="20">
        <v>6343.11</v>
      </c>
      <c r="X78" s="20">
        <v>9145.81</v>
      </c>
      <c r="Y78" s="20">
        <v>5503.09</v>
      </c>
      <c r="Z78" s="20">
        <v>6430.91</v>
      </c>
      <c r="AA78" s="20">
        <v>6276.06</v>
      </c>
      <c r="AB78" s="20">
        <v>6543.16</v>
      </c>
      <c r="AC78" s="17">
        <v>31768.25</v>
      </c>
      <c r="AD78" s="17">
        <v>24660.22</v>
      </c>
      <c r="AE78" s="17">
        <v>18336.79</v>
      </c>
      <c r="AF78" s="17">
        <v>17785.169999999998</v>
      </c>
      <c r="AG78" s="17">
        <v>3136.41</v>
      </c>
      <c r="AH78" s="17">
        <v>79320.899999999994</v>
      </c>
      <c r="AI78" s="17">
        <v>18587.5</v>
      </c>
      <c r="AJ78" s="17">
        <v>26450.85</v>
      </c>
      <c r="AK78" s="17">
        <v>15705.32</v>
      </c>
      <c r="AL78" s="17">
        <v>18115.36</v>
      </c>
      <c r="AM78" s="17">
        <v>17439.29</v>
      </c>
      <c r="AN78" s="17">
        <v>17939.48</v>
      </c>
      <c r="AO78" s="20">
        <v>241671.39</v>
      </c>
      <c r="AP78" s="20">
        <v>189804.81000000003</v>
      </c>
      <c r="AQ78" s="20">
        <v>142655.24000000002</v>
      </c>
      <c r="AR78" s="20">
        <v>140039.85999999999</v>
      </c>
      <c r="AS78" s="20">
        <v>24989.97</v>
      </c>
      <c r="AT78" s="20">
        <v>639903.64000000025</v>
      </c>
      <c r="AU78" s="20">
        <v>151792.75999999998</v>
      </c>
      <c r="AV78" s="20">
        <v>218512.93000000005</v>
      </c>
      <c r="AW78" s="20">
        <v>131270.27000000005</v>
      </c>
      <c r="AX78" s="20">
        <v>153164.39000000001</v>
      </c>
      <c r="AY78" s="20">
        <v>149236.47</v>
      </c>
      <c r="AZ78" s="20">
        <v>155345.79000000004</v>
      </c>
      <c r="BA78" s="17">
        <f t="shared" si="8"/>
        <v>1951563.7700000005</v>
      </c>
      <c r="BB78" s="17">
        <f t="shared" si="9"/>
        <v>97578.21</v>
      </c>
      <c r="BC78" s="17">
        <f t="shared" si="10"/>
        <v>289245.53999999998</v>
      </c>
      <c r="BD78" s="17">
        <f t="shared" si="11"/>
        <v>2338387.5200000005</v>
      </c>
    </row>
    <row r="79" spans="1:56" x14ac:dyDescent="0.25">
      <c r="A79" t="str">
        <f t="shared" si="7"/>
        <v>CPW.GN2</v>
      </c>
      <c r="B79" s="1" t="s">
        <v>113</v>
      </c>
      <c r="C79" s="1" t="s">
        <v>115</v>
      </c>
      <c r="D79" s="1" t="s">
        <v>115</v>
      </c>
      <c r="E79" s="17">
        <v>187684.50999999998</v>
      </c>
      <c r="F79" s="17">
        <v>165732.14000000001</v>
      </c>
      <c r="G79" s="17">
        <v>114289.47000000002</v>
      </c>
      <c r="H79" s="17">
        <v>111319.84999999998</v>
      </c>
      <c r="I79" s="17">
        <v>283584.3299999999</v>
      </c>
      <c r="J79" s="17">
        <v>519902.10000000003</v>
      </c>
      <c r="K79" s="17">
        <v>114377.69999999997</v>
      </c>
      <c r="L79" s="17">
        <v>166284.43000000008</v>
      </c>
      <c r="M79" s="17">
        <v>102824.15999999997</v>
      </c>
      <c r="N79" s="17">
        <v>125663.85999999997</v>
      </c>
      <c r="O79" s="17">
        <v>120839.38000000002</v>
      </c>
      <c r="P79" s="17">
        <v>123450.25000000001</v>
      </c>
      <c r="Q79" s="20">
        <v>9384.23</v>
      </c>
      <c r="R79" s="20">
        <v>8286.61</v>
      </c>
      <c r="S79" s="20">
        <v>5714.47</v>
      </c>
      <c r="T79" s="20">
        <v>5565.99</v>
      </c>
      <c r="U79" s="20">
        <v>14179.22</v>
      </c>
      <c r="V79" s="20">
        <v>25995.11</v>
      </c>
      <c r="W79" s="20">
        <v>5718.89</v>
      </c>
      <c r="X79" s="20">
        <v>8314.2199999999993</v>
      </c>
      <c r="Y79" s="20">
        <v>5141.21</v>
      </c>
      <c r="Z79" s="20">
        <v>6283.19</v>
      </c>
      <c r="AA79" s="20">
        <v>6041.97</v>
      </c>
      <c r="AB79" s="20">
        <v>6172.51</v>
      </c>
      <c r="AC79" s="17">
        <v>29825.8</v>
      </c>
      <c r="AD79" s="17">
        <v>25985.35</v>
      </c>
      <c r="AE79" s="17">
        <v>17700.41</v>
      </c>
      <c r="AF79" s="17">
        <v>17004.13</v>
      </c>
      <c r="AG79" s="17">
        <v>42734.85</v>
      </c>
      <c r="AH79" s="17">
        <v>77242.94</v>
      </c>
      <c r="AI79" s="17">
        <v>16758.310000000001</v>
      </c>
      <c r="AJ79" s="17">
        <v>24045.78</v>
      </c>
      <c r="AK79" s="17">
        <v>14672.53</v>
      </c>
      <c r="AL79" s="17">
        <v>17699.259999999998</v>
      </c>
      <c r="AM79" s="17">
        <v>16788.830000000002</v>
      </c>
      <c r="AN79" s="17">
        <v>16923.27</v>
      </c>
      <c r="AO79" s="20">
        <v>226894.53999999998</v>
      </c>
      <c r="AP79" s="20">
        <v>200004.1</v>
      </c>
      <c r="AQ79" s="20">
        <v>137704.35</v>
      </c>
      <c r="AR79" s="20">
        <v>133889.96999999997</v>
      </c>
      <c r="AS79" s="20">
        <v>340498.39999999985</v>
      </c>
      <c r="AT79" s="20">
        <v>623140.15000000014</v>
      </c>
      <c r="AU79" s="20">
        <v>136854.89999999997</v>
      </c>
      <c r="AV79" s="20">
        <v>198644.43000000008</v>
      </c>
      <c r="AW79" s="20">
        <v>122637.89999999998</v>
      </c>
      <c r="AX79" s="20">
        <v>149646.30999999997</v>
      </c>
      <c r="AY79" s="20">
        <v>143670.18000000002</v>
      </c>
      <c r="AZ79" s="20">
        <v>146546.03</v>
      </c>
      <c r="BA79" s="17">
        <f t="shared" si="8"/>
        <v>2135952.1800000002</v>
      </c>
      <c r="BB79" s="17">
        <f t="shared" si="9"/>
        <v>106797.62000000001</v>
      </c>
      <c r="BC79" s="17">
        <f t="shared" si="10"/>
        <v>317381.46000000008</v>
      </c>
      <c r="BD79" s="17">
        <f t="shared" si="11"/>
        <v>2560131.2600000002</v>
      </c>
    </row>
    <row r="80" spans="1:56" x14ac:dyDescent="0.25">
      <c r="A80" t="str">
        <f t="shared" si="7"/>
        <v>EPDG.GN3</v>
      </c>
      <c r="B80" s="1" t="s">
        <v>116</v>
      </c>
      <c r="C80" s="1" t="s">
        <v>117</v>
      </c>
      <c r="D80" s="1" t="s">
        <v>117</v>
      </c>
      <c r="E80" s="17">
        <v>205639.11999999997</v>
      </c>
      <c r="F80" s="17">
        <v>179702.16999999993</v>
      </c>
      <c r="G80" s="17">
        <v>122884.84000000004</v>
      </c>
      <c r="H80" s="17">
        <v>116136.70000000001</v>
      </c>
      <c r="I80" s="17">
        <v>323526.11999999994</v>
      </c>
      <c r="J80" s="17">
        <v>563823.65999999992</v>
      </c>
      <c r="K80" s="17">
        <v>121134.32999999996</v>
      </c>
      <c r="L80" s="17">
        <v>187219.34</v>
      </c>
      <c r="M80" s="17">
        <v>111070.03000000004</v>
      </c>
      <c r="N80" s="17">
        <v>137182.18</v>
      </c>
      <c r="O80" s="17">
        <v>130168.03000000001</v>
      </c>
      <c r="P80" s="17">
        <v>130966.13000000003</v>
      </c>
      <c r="Q80" s="20">
        <v>10281.959999999999</v>
      </c>
      <c r="R80" s="20">
        <v>8985.11</v>
      </c>
      <c r="S80" s="20">
        <v>6144.24</v>
      </c>
      <c r="T80" s="20">
        <v>5806.84</v>
      </c>
      <c r="U80" s="20">
        <v>16176.31</v>
      </c>
      <c r="V80" s="20">
        <v>28191.18</v>
      </c>
      <c r="W80" s="20">
        <v>6056.72</v>
      </c>
      <c r="X80" s="20">
        <v>9360.9699999999993</v>
      </c>
      <c r="Y80" s="20">
        <v>5553.5</v>
      </c>
      <c r="Z80" s="20">
        <v>6859.11</v>
      </c>
      <c r="AA80" s="20">
        <v>6508.4</v>
      </c>
      <c r="AB80" s="20">
        <v>6548.31</v>
      </c>
      <c r="AC80" s="17">
        <v>32679.05</v>
      </c>
      <c r="AD80" s="17">
        <v>28175.73</v>
      </c>
      <c r="AE80" s="17">
        <v>19031.599999999999</v>
      </c>
      <c r="AF80" s="17">
        <v>17739.900000000001</v>
      </c>
      <c r="AG80" s="17">
        <v>48753.89</v>
      </c>
      <c r="AH80" s="17">
        <v>83768.460000000006</v>
      </c>
      <c r="AI80" s="17">
        <v>17748.27</v>
      </c>
      <c r="AJ80" s="17">
        <v>27073.1</v>
      </c>
      <c r="AK80" s="17">
        <v>15849.18</v>
      </c>
      <c r="AL80" s="17">
        <v>19321.57</v>
      </c>
      <c r="AM80" s="17">
        <v>18084.91</v>
      </c>
      <c r="AN80" s="17">
        <v>17953.59</v>
      </c>
      <c r="AO80" s="20">
        <v>248600.12999999995</v>
      </c>
      <c r="AP80" s="20">
        <v>216863.00999999992</v>
      </c>
      <c r="AQ80" s="20">
        <v>148060.68000000005</v>
      </c>
      <c r="AR80" s="20">
        <v>139683.44</v>
      </c>
      <c r="AS80" s="20">
        <v>388456.31999999995</v>
      </c>
      <c r="AT80" s="20">
        <v>675783.29999999993</v>
      </c>
      <c r="AU80" s="20">
        <v>144939.31999999995</v>
      </c>
      <c r="AV80" s="20">
        <v>223653.41</v>
      </c>
      <c r="AW80" s="20">
        <v>132472.71000000005</v>
      </c>
      <c r="AX80" s="20">
        <v>163362.85999999999</v>
      </c>
      <c r="AY80" s="20">
        <v>154761.34000000003</v>
      </c>
      <c r="AZ80" s="20">
        <v>155468.03000000003</v>
      </c>
      <c r="BA80" s="17">
        <f t="shared" si="8"/>
        <v>2329452.65</v>
      </c>
      <c r="BB80" s="17">
        <f t="shared" si="9"/>
        <v>116472.65</v>
      </c>
      <c r="BC80" s="17">
        <f t="shared" si="10"/>
        <v>346179.25</v>
      </c>
      <c r="BD80" s="17">
        <f t="shared" si="11"/>
        <v>2792104.55</v>
      </c>
    </row>
    <row r="81" spans="1:56" x14ac:dyDescent="0.25">
      <c r="A81" t="str">
        <f t="shared" si="7"/>
        <v>CFPL.GPEC</v>
      </c>
      <c r="B81" s="1" t="s">
        <v>118</v>
      </c>
      <c r="C81" s="1" t="s">
        <v>119</v>
      </c>
      <c r="D81" s="1" t="s">
        <v>119</v>
      </c>
      <c r="E81" s="17">
        <v>-16836.32</v>
      </c>
      <c r="F81" s="17">
        <v>-12921.86</v>
      </c>
      <c r="G81" s="17">
        <v>-9425.5799999999981</v>
      </c>
      <c r="H81" s="17">
        <v>-8174.8099999999995</v>
      </c>
      <c r="I81" s="17">
        <v>-22292.070000000003</v>
      </c>
      <c r="J81" s="17">
        <v>-24631.42</v>
      </c>
      <c r="K81" s="17">
        <v>-7405.9800000000005</v>
      </c>
      <c r="L81" s="17">
        <v>-10515.099999999999</v>
      </c>
      <c r="M81" s="17">
        <v>-3899.16</v>
      </c>
      <c r="N81" s="17">
        <v>-7436.38</v>
      </c>
      <c r="O81" s="17">
        <v>-7636.0599999999986</v>
      </c>
      <c r="P81" s="17">
        <v>-9438.75</v>
      </c>
      <c r="Q81" s="20">
        <v>-841.82</v>
      </c>
      <c r="R81" s="20">
        <v>-646.09</v>
      </c>
      <c r="S81" s="20">
        <v>-471.28</v>
      </c>
      <c r="T81" s="20">
        <v>-408.74</v>
      </c>
      <c r="U81" s="20">
        <v>-1114.5999999999999</v>
      </c>
      <c r="V81" s="20">
        <v>-1231.57</v>
      </c>
      <c r="W81" s="20">
        <v>-370.3</v>
      </c>
      <c r="X81" s="20">
        <v>-525.76</v>
      </c>
      <c r="Y81" s="20">
        <v>-194.96</v>
      </c>
      <c r="Z81" s="20">
        <v>-371.82</v>
      </c>
      <c r="AA81" s="20">
        <v>-381.8</v>
      </c>
      <c r="AB81" s="20">
        <v>-471.94</v>
      </c>
      <c r="AC81" s="17">
        <v>-2675.54</v>
      </c>
      <c r="AD81" s="17">
        <v>-2026.03</v>
      </c>
      <c r="AE81" s="17">
        <v>-1459.77</v>
      </c>
      <c r="AF81" s="17">
        <v>-1248.7</v>
      </c>
      <c r="AG81" s="17">
        <v>-3359.31</v>
      </c>
      <c r="AH81" s="17">
        <v>-3659.54</v>
      </c>
      <c r="AI81" s="17">
        <v>-1085.0999999999999</v>
      </c>
      <c r="AJ81" s="17">
        <v>-1520.55</v>
      </c>
      <c r="AK81" s="17">
        <v>-556.39</v>
      </c>
      <c r="AL81" s="17">
        <v>-1047.3800000000001</v>
      </c>
      <c r="AM81" s="17">
        <v>-1060.92</v>
      </c>
      <c r="AN81" s="17">
        <v>-1293.92</v>
      </c>
      <c r="AO81" s="20">
        <v>-20353.68</v>
      </c>
      <c r="AP81" s="20">
        <v>-15593.980000000001</v>
      </c>
      <c r="AQ81" s="20">
        <v>-11356.63</v>
      </c>
      <c r="AR81" s="20">
        <v>-9832.25</v>
      </c>
      <c r="AS81" s="20">
        <v>-26765.980000000003</v>
      </c>
      <c r="AT81" s="20">
        <v>-29522.53</v>
      </c>
      <c r="AU81" s="20">
        <v>-8861.380000000001</v>
      </c>
      <c r="AV81" s="20">
        <v>-12561.409999999998</v>
      </c>
      <c r="AW81" s="20">
        <v>-4650.51</v>
      </c>
      <c r="AX81" s="20">
        <v>-8855.58</v>
      </c>
      <c r="AY81" s="20">
        <v>-9078.7799999999988</v>
      </c>
      <c r="AZ81" s="20">
        <v>-11204.61</v>
      </c>
      <c r="BA81" s="17">
        <f t="shared" si="8"/>
        <v>-140613.49</v>
      </c>
      <c r="BB81" s="17">
        <f t="shared" si="9"/>
        <v>-7030.68</v>
      </c>
      <c r="BC81" s="17">
        <f t="shared" si="10"/>
        <v>-20993.15</v>
      </c>
      <c r="BD81" s="17">
        <f t="shared" si="11"/>
        <v>-168637.32</v>
      </c>
    </row>
    <row r="82" spans="1:56" x14ac:dyDescent="0.25">
      <c r="A82" t="str">
        <f t="shared" si="7"/>
        <v>NXI.GWW1</v>
      </c>
      <c r="B82" s="1" t="s">
        <v>165</v>
      </c>
      <c r="C82" s="1" t="s">
        <v>121</v>
      </c>
      <c r="D82" s="1" t="s">
        <v>121</v>
      </c>
      <c r="E82" s="17">
        <v>1891.2099999999982</v>
      </c>
      <c r="F82" s="17">
        <v>889.10999999999933</v>
      </c>
      <c r="G82" s="17">
        <v>0</v>
      </c>
      <c r="H82" s="17">
        <v>0</v>
      </c>
      <c r="I82" s="17">
        <v>0</v>
      </c>
      <c r="J82" s="17">
        <v>0</v>
      </c>
      <c r="K82" s="17">
        <v>0</v>
      </c>
      <c r="L82" s="17">
        <v>0</v>
      </c>
      <c r="M82" s="17">
        <v>0</v>
      </c>
      <c r="N82" s="17">
        <v>0</v>
      </c>
      <c r="O82" s="17">
        <v>0</v>
      </c>
      <c r="P82" s="17">
        <v>0</v>
      </c>
      <c r="Q82" s="20">
        <v>94.56</v>
      </c>
      <c r="R82" s="20">
        <v>44.46</v>
      </c>
      <c r="S82" s="20">
        <v>0</v>
      </c>
      <c r="T82" s="20">
        <v>0</v>
      </c>
      <c r="U82" s="20">
        <v>0</v>
      </c>
      <c r="V82" s="20">
        <v>0</v>
      </c>
      <c r="W82" s="20">
        <v>0</v>
      </c>
      <c r="X82" s="20">
        <v>0</v>
      </c>
      <c r="Y82" s="20">
        <v>0</v>
      </c>
      <c r="Z82" s="20">
        <v>0</v>
      </c>
      <c r="AA82" s="20">
        <v>0</v>
      </c>
      <c r="AB82" s="20">
        <v>0</v>
      </c>
      <c r="AC82" s="17">
        <v>300.54000000000002</v>
      </c>
      <c r="AD82" s="17">
        <v>139.4</v>
      </c>
      <c r="AE82" s="17">
        <v>0</v>
      </c>
      <c r="AF82" s="17">
        <v>0</v>
      </c>
      <c r="AG82" s="17">
        <v>0</v>
      </c>
      <c r="AH82" s="17">
        <v>0</v>
      </c>
      <c r="AI82" s="17">
        <v>0</v>
      </c>
      <c r="AJ82" s="17">
        <v>0</v>
      </c>
      <c r="AK82" s="17">
        <v>0</v>
      </c>
      <c r="AL82" s="17">
        <v>0</v>
      </c>
      <c r="AM82" s="17">
        <v>0</v>
      </c>
      <c r="AN82" s="17">
        <v>0</v>
      </c>
      <c r="AO82" s="20">
        <v>2286.3099999999981</v>
      </c>
      <c r="AP82" s="20">
        <v>1072.9699999999993</v>
      </c>
      <c r="AQ82" s="20">
        <v>0</v>
      </c>
      <c r="AR82" s="20">
        <v>0</v>
      </c>
      <c r="AS82" s="20">
        <v>0</v>
      </c>
      <c r="AT82" s="20">
        <v>0</v>
      </c>
      <c r="AU82" s="20">
        <v>0</v>
      </c>
      <c r="AV82" s="20">
        <v>0</v>
      </c>
      <c r="AW82" s="20">
        <v>0</v>
      </c>
      <c r="AX82" s="20">
        <v>0</v>
      </c>
      <c r="AY82" s="20">
        <v>0</v>
      </c>
      <c r="AZ82" s="20">
        <v>0</v>
      </c>
      <c r="BA82" s="17">
        <f t="shared" si="8"/>
        <v>2780.3199999999974</v>
      </c>
      <c r="BB82" s="17">
        <f t="shared" si="9"/>
        <v>139.02000000000001</v>
      </c>
      <c r="BC82" s="17">
        <f t="shared" si="10"/>
        <v>439.94000000000005</v>
      </c>
      <c r="BD82" s="17">
        <f t="shared" si="11"/>
        <v>3359.2799999999975</v>
      </c>
    </row>
    <row r="83" spans="1:56" x14ac:dyDescent="0.25">
      <c r="A83" t="str">
        <f t="shared" si="7"/>
        <v>TAC3.GWW1</v>
      </c>
      <c r="B83" s="1" t="s">
        <v>120</v>
      </c>
      <c r="C83" s="1" t="s">
        <v>121</v>
      </c>
      <c r="D83" s="1" t="s">
        <v>121</v>
      </c>
      <c r="E83" s="17">
        <v>0</v>
      </c>
      <c r="F83" s="17">
        <v>0</v>
      </c>
      <c r="G83" s="17">
        <v>1315.1500000000012</v>
      </c>
      <c r="H83" s="17">
        <v>1072.8300000000008</v>
      </c>
      <c r="I83" s="17">
        <v>761.73000000000013</v>
      </c>
      <c r="J83" s="17">
        <v>832.34999999999968</v>
      </c>
      <c r="K83" s="17">
        <v>332.23999999999921</v>
      </c>
      <c r="L83" s="17">
        <v>393.82000000000022</v>
      </c>
      <c r="M83" s="17">
        <v>503.97</v>
      </c>
      <c r="N83" s="17">
        <v>1419.1200000000006</v>
      </c>
      <c r="O83" s="17">
        <v>1437.0699999999993</v>
      </c>
      <c r="P83" s="17">
        <v>1561.1700000000003</v>
      </c>
      <c r="Q83" s="20">
        <v>0</v>
      </c>
      <c r="R83" s="20">
        <v>0</v>
      </c>
      <c r="S83" s="20">
        <v>65.760000000000005</v>
      </c>
      <c r="T83" s="20">
        <v>53.64</v>
      </c>
      <c r="U83" s="20">
        <v>38.090000000000003</v>
      </c>
      <c r="V83" s="20">
        <v>41.62</v>
      </c>
      <c r="W83" s="20">
        <v>16.61</v>
      </c>
      <c r="X83" s="20">
        <v>19.690000000000001</v>
      </c>
      <c r="Y83" s="20">
        <v>25.2</v>
      </c>
      <c r="Z83" s="20">
        <v>70.959999999999994</v>
      </c>
      <c r="AA83" s="20">
        <v>71.849999999999994</v>
      </c>
      <c r="AB83" s="20">
        <v>78.06</v>
      </c>
      <c r="AC83" s="17">
        <v>0</v>
      </c>
      <c r="AD83" s="17">
        <v>0</v>
      </c>
      <c r="AE83" s="17">
        <v>203.68</v>
      </c>
      <c r="AF83" s="17">
        <v>163.87</v>
      </c>
      <c r="AG83" s="17">
        <v>114.79</v>
      </c>
      <c r="AH83" s="17">
        <v>123.66</v>
      </c>
      <c r="AI83" s="17">
        <v>48.68</v>
      </c>
      <c r="AJ83" s="17">
        <v>56.95</v>
      </c>
      <c r="AK83" s="17">
        <v>71.91</v>
      </c>
      <c r="AL83" s="17">
        <v>199.88</v>
      </c>
      <c r="AM83" s="17">
        <v>199.66</v>
      </c>
      <c r="AN83" s="17">
        <v>214.01</v>
      </c>
      <c r="AO83" s="20">
        <v>0</v>
      </c>
      <c r="AP83" s="20">
        <v>0</v>
      </c>
      <c r="AQ83" s="20">
        <v>1584.5900000000013</v>
      </c>
      <c r="AR83" s="20">
        <v>1290.3400000000011</v>
      </c>
      <c r="AS83" s="20">
        <v>914.61000000000013</v>
      </c>
      <c r="AT83" s="20">
        <v>997.62999999999965</v>
      </c>
      <c r="AU83" s="20">
        <v>397.52999999999923</v>
      </c>
      <c r="AV83" s="20">
        <v>470.46000000000021</v>
      </c>
      <c r="AW83" s="20">
        <v>601.08000000000004</v>
      </c>
      <c r="AX83" s="20">
        <v>1689.9600000000005</v>
      </c>
      <c r="AY83" s="20">
        <v>1708.5799999999992</v>
      </c>
      <c r="AZ83" s="20">
        <v>1853.2400000000002</v>
      </c>
      <c r="BA83" s="17">
        <f t="shared" si="8"/>
        <v>9629.4500000000025</v>
      </c>
      <c r="BB83" s="17">
        <f t="shared" si="9"/>
        <v>481.47999999999996</v>
      </c>
      <c r="BC83" s="17">
        <f t="shared" si="10"/>
        <v>1397.09</v>
      </c>
      <c r="BD83" s="17">
        <f t="shared" si="11"/>
        <v>11508.02</v>
      </c>
    </row>
    <row r="84" spans="1:56" x14ac:dyDescent="0.25">
      <c r="A84" t="str">
        <f t="shared" si="7"/>
        <v>HWP.HAL1</v>
      </c>
      <c r="B84" s="1" t="s">
        <v>122</v>
      </c>
      <c r="C84" s="1" t="s">
        <v>123</v>
      </c>
      <c r="D84" s="1" t="s">
        <v>123</v>
      </c>
      <c r="E84" s="17">
        <v>-28034.269999999997</v>
      </c>
      <c r="F84" s="17">
        <v>-17465.939999999999</v>
      </c>
      <c r="G84" s="17">
        <v>-14804</v>
      </c>
      <c r="H84" s="17">
        <v>-15522.019999999997</v>
      </c>
      <c r="I84" s="17">
        <v>-27284.68</v>
      </c>
      <c r="J84" s="17">
        <v>-24700.060000000005</v>
      </c>
      <c r="K84" s="17">
        <v>-12465.219999999998</v>
      </c>
      <c r="L84" s="17">
        <v>-10397.93</v>
      </c>
      <c r="M84" s="17">
        <v>-11187.609999999999</v>
      </c>
      <c r="N84" s="17">
        <v>-15093.689999999999</v>
      </c>
      <c r="O84" s="17">
        <v>-12659.42</v>
      </c>
      <c r="P84" s="17">
        <v>-11657.41</v>
      </c>
      <c r="Q84" s="20">
        <v>-1401.71</v>
      </c>
      <c r="R84" s="20">
        <v>-873.3</v>
      </c>
      <c r="S84" s="20">
        <v>-740.2</v>
      </c>
      <c r="T84" s="20">
        <v>-776.1</v>
      </c>
      <c r="U84" s="20">
        <v>-1364.23</v>
      </c>
      <c r="V84" s="20">
        <v>-1235</v>
      </c>
      <c r="W84" s="20">
        <v>-623.26</v>
      </c>
      <c r="X84" s="20">
        <v>-519.9</v>
      </c>
      <c r="Y84" s="20">
        <v>-559.38</v>
      </c>
      <c r="Z84" s="20">
        <v>-754.68</v>
      </c>
      <c r="AA84" s="20">
        <v>-632.97</v>
      </c>
      <c r="AB84" s="20">
        <v>-582.87</v>
      </c>
      <c r="AC84" s="17">
        <v>-4455.05</v>
      </c>
      <c r="AD84" s="17">
        <v>-2738.51</v>
      </c>
      <c r="AE84" s="17">
        <v>-2292.75</v>
      </c>
      <c r="AF84" s="17">
        <v>-2370.9899999999998</v>
      </c>
      <c r="AG84" s="17">
        <v>-4111.68</v>
      </c>
      <c r="AH84" s="17">
        <v>-3669.74</v>
      </c>
      <c r="AI84" s="17">
        <v>-1826.37</v>
      </c>
      <c r="AJ84" s="17">
        <v>-1503.61</v>
      </c>
      <c r="AK84" s="17">
        <v>-1596.42</v>
      </c>
      <c r="AL84" s="17">
        <v>-2125.89</v>
      </c>
      <c r="AM84" s="17">
        <v>-1758.84</v>
      </c>
      <c r="AN84" s="17">
        <v>-1598.07</v>
      </c>
      <c r="AO84" s="20">
        <v>-33891.03</v>
      </c>
      <c r="AP84" s="20">
        <v>-21077.75</v>
      </c>
      <c r="AQ84" s="20">
        <v>-17836.95</v>
      </c>
      <c r="AR84" s="20">
        <v>-18669.109999999997</v>
      </c>
      <c r="AS84" s="20">
        <v>-32760.59</v>
      </c>
      <c r="AT84" s="20">
        <v>-29604.800000000003</v>
      </c>
      <c r="AU84" s="20">
        <v>-14914.849999999999</v>
      </c>
      <c r="AV84" s="20">
        <v>-12421.44</v>
      </c>
      <c r="AW84" s="20">
        <v>-13343.409999999998</v>
      </c>
      <c r="AX84" s="20">
        <v>-17974.259999999998</v>
      </c>
      <c r="AY84" s="20">
        <v>-15051.23</v>
      </c>
      <c r="AZ84" s="20">
        <v>-13838.35</v>
      </c>
      <c r="BA84" s="17">
        <f t="shared" si="8"/>
        <v>-201272.24999999997</v>
      </c>
      <c r="BB84" s="17">
        <f t="shared" si="9"/>
        <v>-10063.6</v>
      </c>
      <c r="BC84" s="17">
        <f t="shared" si="10"/>
        <v>-30047.920000000002</v>
      </c>
      <c r="BD84" s="17">
        <f t="shared" si="11"/>
        <v>-241383.77000000002</v>
      </c>
    </row>
    <row r="85" spans="1:56" x14ac:dyDescent="0.25">
      <c r="A85" t="str">
        <f t="shared" si="7"/>
        <v>MPLP.HRM</v>
      </c>
      <c r="B85" s="1" t="s">
        <v>124</v>
      </c>
      <c r="C85" s="1" t="s">
        <v>125</v>
      </c>
      <c r="D85" s="1" t="s">
        <v>125</v>
      </c>
      <c r="E85" s="17">
        <v>-191125.62</v>
      </c>
      <c r="F85" s="17">
        <v>-156200.03000000003</v>
      </c>
      <c r="G85" s="17">
        <v>-21740.35</v>
      </c>
      <c r="H85" s="17">
        <v>-1202.2099999999998</v>
      </c>
      <c r="I85" s="17">
        <v>-237664.64000000001</v>
      </c>
      <c r="J85" s="17">
        <v>-716105.6</v>
      </c>
      <c r="K85" s="17">
        <v>-60664.119999999988</v>
      </c>
      <c r="L85" s="17">
        <v>0</v>
      </c>
      <c r="M85" s="17">
        <v>0</v>
      </c>
      <c r="N85" s="17">
        <v>0</v>
      </c>
      <c r="O85" s="17">
        <v>-85756.44</v>
      </c>
      <c r="P85" s="17">
        <v>-107797.22</v>
      </c>
      <c r="Q85" s="20">
        <v>-9556.2800000000007</v>
      </c>
      <c r="R85" s="20">
        <v>-7810</v>
      </c>
      <c r="S85" s="20">
        <v>-1087.02</v>
      </c>
      <c r="T85" s="20">
        <v>-60.11</v>
      </c>
      <c r="U85" s="20">
        <v>-11883.23</v>
      </c>
      <c r="V85" s="20">
        <v>-35805.279999999999</v>
      </c>
      <c r="W85" s="20">
        <v>-3033.21</v>
      </c>
      <c r="X85" s="20">
        <v>0</v>
      </c>
      <c r="Y85" s="20">
        <v>0</v>
      </c>
      <c r="Z85" s="20">
        <v>0</v>
      </c>
      <c r="AA85" s="20">
        <v>-4287.82</v>
      </c>
      <c r="AB85" s="20">
        <v>-5389.86</v>
      </c>
      <c r="AC85" s="17">
        <v>-30372.639999999999</v>
      </c>
      <c r="AD85" s="17">
        <v>-24490.799999999999</v>
      </c>
      <c r="AE85" s="17">
        <v>-3367</v>
      </c>
      <c r="AF85" s="17">
        <v>-183.64</v>
      </c>
      <c r="AG85" s="17">
        <v>-35814.959999999999</v>
      </c>
      <c r="AH85" s="17">
        <v>-106393.3</v>
      </c>
      <c r="AI85" s="17">
        <v>-8888.34</v>
      </c>
      <c r="AJ85" s="17">
        <v>0</v>
      </c>
      <c r="AK85" s="17">
        <v>0</v>
      </c>
      <c r="AL85" s="17">
        <v>0</v>
      </c>
      <c r="AM85" s="17">
        <v>-11914.58</v>
      </c>
      <c r="AN85" s="17">
        <v>-14777.47</v>
      </c>
      <c r="AO85" s="20">
        <v>-231054.53999999998</v>
      </c>
      <c r="AP85" s="20">
        <v>-188500.83000000002</v>
      </c>
      <c r="AQ85" s="20">
        <v>-26194.37</v>
      </c>
      <c r="AR85" s="20">
        <v>-1445.9599999999996</v>
      </c>
      <c r="AS85" s="20">
        <v>-285362.83</v>
      </c>
      <c r="AT85" s="20">
        <v>-858304.18</v>
      </c>
      <c r="AU85" s="20">
        <v>-72585.669999999984</v>
      </c>
      <c r="AV85" s="20">
        <v>0</v>
      </c>
      <c r="AW85" s="20">
        <v>0</v>
      </c>
      <c r="AX85" s="20">
        <v>0</v>
      </c>
      <c r="AY85" s="20">
        <v>-101958.84000000001</v>
      </c>
      <c r="AZ85" s="20">
        <v>-127964.55</v>
      </c>
      <c r="BA85" s="17">
        <f t="shared" si="8"/>
        <v>-1578256.23</v>
      </c>
      <c r="BB85" s="17">
        <f t="shared" si="9"/>
        <v>-78912.810000000012</v>
      </c>
      <c r="BC85" s="17">
        <f t="shared" si="10"/>
        <v>-236202.73</v>
      </c>
      <c r="BD85" s="17">
        <f t="shared" si="11"/>
        <v>-1893371.77</v>
      </c>
    </row>
    <row r="86" spans="1:56" x14ac:dyDescent="0.25">
      <c r="A86" t="str">
        <f t="shared" si="7"/>
        <v>TAU.HSH</v>
      </c>
      <c r="B86" s="1" t="s">
        <v>33</v>
      </c>
      <c r="C86" s="1" t="s">
        <v>126</v>
      </c>
      <c r="D86" s="1" t="s">
        <v>126</v>
      </c>
      <c r="E86" s="17">
        <v>-6819.0899999999992</v>
      </c>
      <c r="F86" s="17">
        <v>-8152.9700000000012</v>
      </c>
      <c r="G86" s="17">
        <v>-4795.67</v>
      </c>
      <c r="H86" s="17">
        <v>-4214.3900000000003</v>
      </c>
      <c r="I86" s="17">
        <v>-20172.560000000001</v>
      </c>
      <c r="J86" s="17">
        <v>-39697.879999999997</v>
      </c>
      <c r="K86" s="17">
        <v>-9344.07</v>
      </c>
      <c r="L86" s="17">
        <v>-10435.16</v>
      </c>
      <c r="M86" s="17">
        <v>-6141.0600000000013</v>
      </c>
      <c r="N86" s="17">
        <v>-4931.880000000001</v>
      </c>
      <c r="O86" s="17">
        <v>-3249.9500000000003</v>
      </c>
      <c r="P86" s="17">
        <v>-3398.4100000000003</v>
      </c>
      <c r="Q86" s="20">
        <v>-340.95</v>
      </c>
      <c r="R86" s="20">
        <v>-407.65</v>
      </c>
      <c r="S86" s="20">
        <v>-239.78</v>
      </c>
      <c r="T86" s="20">
        <v>-210.72</v>
      </c>
      <c r="U86" s="20">
        <v>-1008.63</v>
      </c>
      <c r="V86" s="20">
        <v>-1984.89</v>
      </c>
      <c r="W86" s="20">
        <v>-467.2</v>
      </c>
      <c r="X86" s="20">
        <v>-521.76</v>
      </c>
      <c r="Y86" s="20">
        <v>-307.05</v>
      </c>
      <c r="Z86" s="20">
        <v>-246.59</v>
      </c>
      <c r="AA86" s="20">
        <v>-162.5</v>
      </c>
      <c r="AB86" s="20">
        <v>-169.92</v>
      </c>
      <c r="AC86" s="17">
        <v>-1083.6500000000001</v>
      </c>
      <c r="AD86" s="17">
        <v>-1278.31</v>
      </c>
      <c r="AE86" s="17">
        <v>-742.72</v>
      </c>
      <c r="AF86" s="17">
        <v>-643.75</v>
      </c>
      <c r="AG86" s="17">
        <v>-3039.91</v>
      </c>
      <c r="AH86" s="17">
        <v>-5898</v>
      </c>
      <c r="AI86" s="17">
        <v>-1369.07</v>
      </c>
      <c r="AJ86" s="17">
        <v>-1508.99</v>
      </c>
      <c r="AK86" s="17">
        <v>-876.3</v>
      </c>
      <c r="AL86" s="17">
        <v>-694.64</v>
      </c>
      <c r="AM86" s="17">
        <v>-451.53</v>
      </c>
      <c r="AN86" s="17">
        <v>-465.87</v>
      </c>
      <c r="AO86" s="20">
        <v>-8243.6899999999987</v>
      </c>
      <c r="AP86" s="20">
        <v>-9838.93</v>
      </c>
      <c r="AQ86" s="20">
        <v>-5778.17</v>
      </c>
      <c r="AR86" s="20">
        <v>-5068.8600000000006</v>
      </c>
      <c r="AS86" s="20">
        <v>-24221.100000000002</v>
      </c>
      <c r="AT86" s="20">
        <v>-47580.77</v>
      </c>
      <c r="AU86" s="20">
        <v>-11180.34</v>
      </c>
      <c r="AV86" s="20">
        <v>-12465.91</v>
      </c>
      <c r="AW86" s="20">
        <v>-7324.4100000000017</v>
      </c>
      <c r="AX86" s="20">
        <v>-5873.1100000000015</v>
      </c>
      <c r="AY86" s="20">
        <v>-3863.9800000000005</v>
      </c>
      <c r="AZ86" s="20">
        <v>-4034.2000000000003</v>
      </c>
      <c r="BA86" s="17">
        <f t="shared" si="8"/>
        <v>-121353.09000000001</v>
      </c>
      <c r="BB86" s="17">
        <f t="shared" si="9"/>
        <v>-6067.64</v>
      </c>
      <c r="BC86" s="17">
        <f t="shared" si="10"/>
        <v>-18052.739999999998</v>
      </c>
      <c r="BD86" s="17">
        <f t="shared" si="11"/>
        <v>-145473.47000000003</v>
      </c>
    </row>
    <row r="87" spans="1:56" x14ac:dyDescent="0.25">
      <c r="A87" t="str">
        <f t="shared" si="7"/>
        <v>VQW.IEW1</v>
      </c>
      <c r="B87" s="1" t="s">
        <v>31</v>
      </c>
      <c r="C87" s="1" t="s">
        <v>127</v>
      </c>
      <c r="D87" s="1" t="s">
        <v>127</v>
      </c>
      <c r="E87" s="17">
        <v>5723.2099999999964</v>
      </c>
      <c r="F87" s="17">
        <v>2974.75</v>
      </c>
      <c r="G87" s="17">
        <v>4445.310000000004</v>
      </c>
      <c r="H87" s="17">
        <v>2961.3399999999988</v>
      </c>
      <c r="I87" s="17">
        <v>1825.3899999999992</v>
      </c>
      <c r="J87" s="17">
        <v>2097.5600000000004</v>
      </c>
      <c r="K87" s="17">
        <v>1666.7099999999996</v>
      </c>
      <c r="L87" s="17">
        <v>1670.3600000000008</v>
      </c>
      <c r="M87" s="17">
        <v>2342.6600000000008</v>
      </c>
      <c r="N87" s="17">
        <v>3292.9000000000005</v>
      </c>
      <c r="O87" s="17">
        <v>3424.1499999999996</v>
      </c>
      <c r="P87" s="17">
        <v>4084.0500000000015</v>
      </c>
      <c r="Q87" s="20">
        <v>286.16000000000003</v>
      </c>
      <c r="R87" s="20">
        <v>148.74</v>
      </c>
      <c r="S87" s="20">
        <v>222.27</v>
      </c>
      <c r="T87" s="20">
        <v>148.07</v>
      </c>
      <c r="U87" s="20">
        <v>91.27</v>
      </c>
      <c r="V87" s="20">
        <v>104.88</v>
      </c>
      <c r="W87" s="20">
        <v>83.34</v>
      </c>
      <c r="X87" s="20">
        <v>83.52</v>
      </c>
      <c r="Y87" s="20">
        <v>117.13</v>
      </c>
      <c r="Z87" s="20">
        <v>164.65</v>
      </c>
      <c r="AA87" s="20">
        <v>171.21</v>
      </c>
      <c r="AB87" s="20">
        <v>204.2</v>
      </c>
      <c r="AC87" s="17">
        <v>909.5</v>
      </c>
      <c r="AD87" s="17">
        <v>466.41</v>
      </c>
      <c r="AE87" s="17">
        <v>688.46</v>
      </c>
      <c r="AF87" s="17">
        <v>452.35</v>
      </c>
      <c r="AG87" s="17">
        <v>275.08</v>
      </c>
      <c r="AH87" s="17">
        <v>311.64</v>
      </c>
      <c r="AI87" s="17">
        <v>244.2</v>
      </c>
      <c r="AJ87" s="17">
        <v>241.54</v>
      </c>
      <c r="AK87" s="17">
        <v>334.29</v>
      </c>
      <c r="AL87" s="17">
        <v>463.79</v>
      </c>
      <c r="AM87" s="17">
        <v>475.73</v>
      </c>
      <c r="AN87" s="17">
        <v>559.87</v>
      </c>
      <c r="AO87" s="20">
        <v>6918.8699999999963</v>
      </c>
      <c r="AP87" s="20">
        <v>3589.8999999999996</v>
      </c>
      <c r="AQ87" s="20">
        <v>5356.0400000000045</v>
      </c>
      <c r="AR87" s="20">
        <v>3561.7599999999989</v>
      </c>
      <c r="AS87" s="20">
        <v>2191.7399999999993</v>
      </c>
      <c r="AT87" s="20">
        <v>2514.0800000000004</v>
      </c>
      <c r="AU87" s="20">
        <v>1994.2499999999995</v>
      </c>
      <c r="AV87" s="20">
        <v>1995.4200000000008</v>
      </c>
      <c r="AW87" s="20">
        <v>2794.0800000000008</v>
      </c>
      <c r="AX87" s="20">
        <v>3921.3400000000006</v>
      </c>
      <c r="AY87" s="20">
        <v>4071.0899999999997</v>
      </c>
      <c r="AZ87" s="20">
        <v>4848.1200000000017</v>
      </c>
      <c r="BA87" s="17">
        <f t="shared" si="8"/>
        <v>36508.39</v>
      </c>
      <c r="BB87" s="17">
        <f t="shared" si="9"/>
        <v>1825.4400000000003</v>
      </c>
      <c r="BC87" s="17">
        <f t="shared" si="10"/>
        <v>5422.86</v>
      </c>
      <c r="BD87" s="17">
        <f t="shared" si="11"/>
        <v>43756.69</v>
      </c>
    </row>
    <row r="88" spans="1:56" x14ac:dyDescent="0.25">
      <c r="A88" t="str">
        <f t="shared" si="7"/>
        <v>VQW.IEW2</v>
      </c>
      <c r="B88" s="1" t="s">
        <v>31</v>
      </c>
      <c r="C88" s="1" t="s">
        <v>128</v>
      </c>
      <c r="D88" s="1" t="s">
        <v>128</v>
      </c>
      <c r="E88" s="17">
        <v>6416.92</v>
      </c>
      <c r="F88" s="17">
        <v>3604.4600000000005</v>
      </c>
      <c r="G88" s="17">
        <v>5120.9900000000007</v>
      </c>
      <c r="H88" s="17">
        <v>3332.8700000000003</v>
      </c>
      <c r="I88" s="17">
        <v>1982.9799999999993</v>
      </c>
      <c r="J88" s="17">
        <v>2707.75</v>
      </c>
      <c r="K88" s="17">
        <v>1820.22</v>
      </c>
      <c r="L88" s="17">
        <v>1991.4399999999994</v>
      </c>
      <c r="M88" s="17">
        <v>2766.8800000000015</v>
      </c>
      <c r="N88" s="17">
        <v>3547.9500000000003</v>
      </c>
      <c r="O88" s="17">
        <v>3863.619999999999</v>
      </c>
      <c r="P88" s="17">
        <v>4575.6200000000008</v>
      </c>
      <c r="Q88" s="20">
        <v>320.85000000000002</v>
      </c>
      <c r="R88" s="20">
        <v>180.22</v>
      </c>
      <c r="S88" s="20">
        <v>256.05</v>
      </c>
      <c r="T88" s="20">
        <v>166.64</v>
      </c>
      <c r="U88" s="20">
        <v>99.15</v>
      </c>
      <c r="V88" s="20">
        <v>135.38999999999999</v>
      </c>
      <c r="W88" s="20">
        <v>91.01</v>
      </c>
      <c r="X88" s="20">
        <v>99.57</v>
      </c>
      <c r="Y88" s="20">
        <v>138.34</v>
      </c>
      <c r="Z88" s="20">
        <v>177.4</v>
      </c>
      <c r="AA88" s="20">
        <v>193.18</v>
      </c>
      <c r="AB88" s="20">
        <v>228.78</v>
      </c>
      <c r="AC88" s="17">
        <v>1019.74</v>
      </c>
      <c r="AD88" s="17">
        <v>565.15</v>
      </c>
      <c r="AE88" s="17">
        <v>793.11</v>
      </c>
      <c r="AF88" s="17">
        <v>509.1</v>
      </c>
      <c r="AG88" s="17">
        <v>298.83</v>
      </c>
      <c r="AH88" s="17">
        <v>402.3</v>
      </c>
      <c r="AI88" s="17">
        <v>266.69</v>
      </c>
      <c r="AJ88" s="17">
        <v>287.97000000000003</v>
      </c>
      <c r="AK88" s="17">
        <v>394.82</v>
      </c>
      <c r="AL88" s="17">
        <v>499.71</v>
      </c>
      <c r="AM88" s="17">
        <v>536.79</v>
      </c>
      <c r="AN88" s="17">
        <v>627.25</v>
      </c>
      <c r="AO88" s="20">
        <v>7757.51</v>
      </c>
      <c r="AP88" s="20">
        <v>4349.83</v>
      </c>
      <c r="AQ88" s="20">
        <v>6170.1500000000005</v>
      </c>
      <c r="AR88" s="20">
        <v>4008.61</v>
      </c>
      <c r="AS88" s="20">
        <v>2380.9599999999991</v>
      </c>
      <c r="AT88" s="20">
        <v>3245.44</v>
      </c>
      <c r="AU88" s="20">
        <v>2177.92</v>
      </c>
      <c r="AV88" s="20">
        <v>2378.9799999999996</v>
      </c>
      <c r="AW88" s="20">
        <v>3300.0400000000018</v>
      </c>
      <c r="AX88" s="20">
        <v>4225.0600000000004</v>
      </c>
      <c r="AY88" s="20">
        <v>4593.5899999999983</v>
      </c>
      <c r="AZ88" s="20">
        <v>5431.6500000000005</v>
      </c>
      <c r="BA88" s="17">
        <f t="shared" si="8"/>
        <v>41731.700000000004</v>
      </c>
      <c r="BB88" s="17">
        <f t="shared" si="9"/>
        <v>2086.5800000000004</v>
      </c>
      <c r="BC88" s="17">
        <f t="shared" si="10"/>
        <v>6201.46</v>
      </c>
      <c r="BD88" s="17">
        <f t="shared" si="11"/>
        <v>50019.74</v>
      </c>
    </row>
    <row r="89" spans="1:56" x14ac:dyDescent="0.25">
      <c r="A89" t="str">
        <f t="shared" si="7"/>
        <v>TAU.INT</v>
      </c>
      <c r="B89" s="1" t="s">
        <v>33</v>
      </c>
      <c r="C89" s="1" t="s">
        <v>129</v>
      </c>
      <c r="D89" s="1" t="s">
        <v>129</v>
      </c>
      <c r="E89" s="17">
        <v>-408</v>
      </c>
      <c r="F89" s="17">
        <v>-579.48</v>
      </c>
      <c r="G89" s="17">
        <v>-395.78999999999996</v>
      </c>
      <c r="H89" s="17">
        <v>-355.95000000000005</v>
      </c>
      <c r="I89" s="17">
        <v>-4.2300000000000004</v>
      </c>
      <c r="J89" s="17">
        <v>-2231.29</v>
      </c>
      <c r="K89" s="17">
        <v>-808.02</v>
      </c>
      <c r="L89" s="17">
        <v>-1121.2</v>
      </c>
      <c r="M89" s="17">
        <v>-109.74999999999999</v>
      </c>
      <c r="N89" s="17">
        <v>-162.02999999999997</v>
      </c>
      <c r="O89" s="17">
        <v>-286.62</v>
      </c>
      <c r="P89" s="17">
        <v>-363.62</v>
      </c>
      <c r="Q89" s="20">
        <v>-20.399999999999999</v>
      </c>
      <c r="R89" s="20">
        <v>-28.97</v>
      </c>
      <c r="S89" s="20">
        <v>-19.79</v>
      </c>
      <c r="T89" s="20">
        <v>-17.8</v>
      </c>
      <c r="U89" s="20">
        <v>-0.21</v>
      </c>
      <c r="V89" s="20">
        <v>-111.56</v>
      </c>
      <c r="W89" s="20">
        <v>-40.4</v>
      </c>
      <c r="X89" s="20">
        <v>-56.06</v>
      </c>
      <c r="Y89" s="20">
        <v>-5.49</v>
      </c>
      <c r="Z89" s="20">
        <v>-8.1</v>
      </c>
      <c r="AA89" s="20">
        <v>-14.33</v>
      </c>
      <c r="AB89" s="20">
        <v>-18.18</v>
      </c>
      <c r="AC89" s="17">
        <v>-64.84</v>
      </c>
      <c r="AD89" s="17">
        <v>-90.86</v>
      </c>
      <c r="AE89" s="17">
        <v>-61.3</v>
      </c>
      <c r="AF89" s="17">
        <v>-54.37</v>
      </c>
      <c r="AG89" s="17">
        <v>-0.64</v>
      </c>
      <c r="AH89" s="17">
        <v>-331.51</v>
      </c>
      <c r="AI89" s="17">
        <v>-118.39</v>
      </c>
      <c r="AJ89" s="17">
        <v>-162.13</v>
      </c>
      <c r="AK89" s="17">
        <v>-15.66</v>
      </c>
      <c r="AL89" s="17">
        <v>-22.82</v>
      </c>
      <c r="AM89" s="17">
        <v>-39.82</v>
      </c>
      <c r="AN89" s="17">
        <v>-49.85</v>
      </c>
      <c r="AO89" s="20">
        <v>-493.24</v>
      </c>
      <c r="AP89" s="20">
        <v>-699.31000000000006</v>
      </c>
      <c r="AQ89" s="20">
        <v>-476.88</v>
      </c>
      <c r="AR89" s="20">
        <v>-428.12000000000006</v>
      </c>
      <c r="AS89" s="20">
        <v>-5.08</v>
      </c>
      <c r="AT89" s="20">
        <v>-2674.3599999999997</v>
      </c>
      <c r="AU89" s="20">
        <v>-966.81</v>
      </c>
      <c r="AV89" s="20">
        <v>-1339.3899999999999</v>
      </c>
      <c r="AW89" s="20">
        <v>-130.89999999999998</v>
      </c>
      <c r="AX89" s="20">
        <v>-192.94999999999996</v>
      </c>
      <c r="AY89" s="20">
        <v>-340.77</v>
      </c>
      <c r="AZ89" s="20">
        <v>-431.65000000000003</v>
      </c>
      <c r="BA89" s="17">
        <f t="shared" si="8"/>
        <v>-6825.98</v>
      </c>
      <c r="BB89" s="17">
        <f t="shared" si="9"/>
        <v>-341.29</v>
      </c>
      <c r="BC89" s="17">
        <f t="shared" si="10"/>
        <v>-1012.19</v>
      </c>
      <c r="BD89" s="17">
        <f t="shared" si="11"/>
        <v>-8179.4599999999973</v>
      </c>
    </row>
    <row r="90" spans="1:56" x14ac:dyDescent="0.25">
      <c r="A90" t="str">
        <f t="shared" si="7"/>
        <v>ESSO.IOR1</v>
      </c>
      <c r="B90" s="1" t="s">
        <v>130</v>
      </c>
      <c r="C90" s="1" t="s">
        <v>131</v>
      </c>
      <c r="D90" s="1" t="s">
        <v>131</v>
      </c>
      <c r="E90" s="17">
        <v>22702.66</v>
      </c>
      <c r="F90" s="17">
        <v>54435.439999999995</v>
      </c>
      <c r="G90" s="17">
        <v>42146.479999999996</v>
      </c>
      <c r="H90" s="17">
        <v>50401.22</v>
      </c>
      <c r="I90" s="17">
        <v>64471.19</v>
      </c>
      <c r="J90" s="17">
        <v>216628.16</v>
      </c>
      <c r="K90" s="17">
        <v>52256.93</v>
      </c>
      <c r="L90" s="17">
        <v>49480.149999999994</v>
      </c>
      <c r="M90" s="17">
        <v>35405.179999999993</v>
      </c>
      <c r="N90" s="17">
        <v>57734.479999999996</v>
      </c>
      <c r="O90" s="17">
        <v>64508.25</v>
      </c>
      <c r="P90" s="17">
        <v>66996.12000000001</v>
      </c>
      <c r="Q90" s="20">
        <v>1135.1300000000001</v>
      </c>
      <c r="R90" s="20">
        <v>2721.77</v>
      </c>
      <c r="S90" s="20">
        <v>2107.3200000000002</v>
      </c>
      <c r="T90" s="20">
        <v>2520.06</v>
      </c>
      <c r="U90" s="20">
        <v>3223.56</v>
      </c>
      <c r="V90" s="20">
        <v>10831.41</v>
      </c>
      <c r="W90" s="20">
        <v>2612.85</v>
      </c>
      <c r="X90" s="20">
        <v>2474.0100000000002</v>
      </c>
      <c r="Y90" s="20">
        <v>1770.26</v>
      </c>
      <c r="Z90" s="20">
        <v>2886.72</v>
      </c>
      <c r="AA90" s="20">
        <v>3225.41</v>
      </c>
      <c r="AB90" s="20">
        <v>3349.81</v>
      </c>
      <c r="AC90" s="17">
        <v>3607.78</v>
      </c>
      <c r="AD90" s="17">
        <v>8535</v>
      </c>
      <c r="AE90" s="17">
        <v>6527.37</v>
      </c>
      <c r="AF90" s="17">
        <v>7698.79</v>
      </c>
      <c r="AG90" s="17">
        <v>9715.51</v>
      </c>
      <c r="AH90" s="17">
        <v>32184.9</v>
      </c>
      <c r="AI90" s="17">
        <v>7656.54</v>
      </c>
      <c r="AJ90" s="17">
        <v>7155.14</v>
      </c>
      <c r="AK90" s="17">
        <v>5052.16</v>
      </c>
      <c r="AL90" s="17">
        <v>8131.67</v>
      </c>
      <c r="AM90" s="17">
        <v>8962.4599999999991</v>
      </c>
      <c r="AN90" s="17">
        <v>9184.2199999999993</v>
      </c>
      <c r="AO90" s="20">
        <v>27445.57</v>
      </c>
      <c r="AP90" s="20">
        <v>65692.209999999992</v>
      </c>
      <c r="AQ90" s="20">
        <v>50781.17</v>
      </c>
      <c r="AR90" s="20">
        <v>60620.07</v>
      </c>
      <c r="AS90" s="20">
        <v>77410.259999999995</v>
      </c>
      <c r="AT90" s="20">
        <v>259644.47</v>
      </c>
      <c r="AU90" s="20">
        <v>62526.32</v>
      </c>
      <c r="AV90" s="20">
        <v>59109.299999999996</v>
      </c>
      <c r="AW90" s="20">
        <v>42227.599999999991</v>
      </c>
      <c r="AX90" s="20">
        <v>68752.87</v>
      </c>
      <c r="AY90" s="20">
        <v>76696.12</v>
      </c>
      <c r="AZ90" s="20">
        <v>79530.150000000009</v>
      </c>
      <c r="BA90" s="17">
        <f t="shared" si="8"/>
        <v>777166.25999999989</v>
      </c>
      <c r="BB90" s="17">
        <f t="shared" si="9"/>
        <v>38858.31</v>
      </c>
      <c r="BC90" s="17">
        <f t="shared" si="10"/>
        <v>114411.54000000001</v>
      </c>
      <c r="BD90" s="17">
        <f t="shared" si="11"/>
        <v>930436.11</v>
      </c>
    </row>
    <row r="91" spans="1:56" x14ac:dyDescent="0.25">
      <c r="A91" t="str">
        <f t="shared" si="7"/>
        <v>IORV.IOR3</v>
      </c>
      <c r="B91" s="1" t="s">
        <v>133</v>
      </c>
      <c r="C91" s="1" t="s">
        <v>132</v>
      </c>
      <c r="D91" s="1" t="s">
        <v>132</v>
      </c>
      <c r="E91" s="17">
        <v>0</v>
      </c>
      <c r="F91" s="17">
        <v>0</v>
      </c>
      <c r="G91" s="17">
        <v>2.1699999999999995</v>
      </c>
      <c r="H91" s="17">
        <v>0</v>
      </c>
      <c r="I91" s="17">
        <v>0</v>
      </c>
      <c r="J91" s="17">
        <v>0</v>
      </c>
      <c r="K91" s="17">
        <v>0</v>
      </c>
      <c r="L91" s="17">
        <v>0</v>
      </c>
      <c r="M91" s="17">
        <v>0</v>
      </c>
      <c r="N91" s="17">
        <v>0</v>
      </c>
      <c r="O91" s="17">
        <v>0</v>
      </c>
      <c r="P91" s="17">
        <v>0</v>
      </c>
      <c r="Q91" s="20">
        <v>0</v>
      </c>
      <c r="R91" s="20">
        <v>0</v>
      </c>
      <c r="S91" s="20">
        <v>0.11</v>
      </c>
      <c r="T91" s="20">
        <v>0</v>
      </c>
      <c r="U91" s="20">
        <v>0</v>
      </c>
      <c r="V91" s="20">
        <v>0</v>
      </c>
      <c r="W91" s="20">
        <v>0</v>
      </c>
      <c r="X91" s="20">
        <v>0</v>
      </c>
      <c r="Y91" s="20">
        <v>0</v>
      </c>
      <c r="Z91" s="20">
        <v>0</v>
      </c>
      <c r="AA91" s="20">
        <v>0</v>
      </c>
      <c r="AB91" s="20">
        <v>0</v>
      </c>
      <c r="AC91" s="17">
        <v>0</v>
      </c>
      <c r="AD91" s="17">
        <v>0</v>
      </c>
      <c r="AE91" s="17">
        <v>0.34</v>
      </c>
      <c r="AF91" s="17">
        <v>0</v>
      </c>
      <c r="AG91" s="17">
        <v>0</v>
      </c>
      <c r="AH91" s="17">
        <v>0</v>
      </c>
      <c r="AI91" s="17">
        <v>0</v>
      </c>
      <c r="AJ91" s="17">
        <v>0</v>
      </c>
      <c r="AK91" s="17">
        <v>0</v>
      </c>
      <c r="AL91" s="17">
        <v>0</v>
      </c>
      <c r="AM91" s="17">
        <v>0</v>
      </c>
      <c r="AN91" s="17">
        <v>0</v>
      </c>
      <c r="AO91" s="20">
        <v>0</v>
      </c>
      <c r="AP91" s="20">
        <v>0</v>
      </c>
      <c r="AQ91" s="20">
        <v>2.6199999999999992</v>
      </c>
      <c r="AR91" s="20">
        <v>0</v>
      </c>
      <c r="AS91" s="20">
        <v>0</v>
      </c>
      <c r="AT91" s="20">
        <v>0</v>
      </c>
      <c r="AU91" s="20">
        <v>0</v>
      </c>
      <c r="AV91" s="20">
        <v>0</v>
      </c>
      <c r="AW91" s="20">
        <v>0</v>
      </c>
      <c r="AX91" s="20">
        <v>0</v>
      </c>
      <c r="AY91" s="20">
        <v>0</v>
      </c>
      <c r="AZ91" s="20">
        <v>0</v>
      </c>
      <c r="BA91" s="17">
        <f t="shared" si="8"/>
        <v>2.1699999999999995</v>
      </c>
      <c r="BB91" s="17">
        <f t="shared" si="9"/>
        <v>0.11</v>
      </c>
      <c r="BC91" s="17">
        <f t="shared" si="10"/>
        <v>0.34</v>
      </c>
      <c r="BD91" s="17">
        <f t="shared" si="11"/>
        <v>2.6199999999999992</v>
      </c>
    </row>
    <row r="92" spans="1:56" x14ac:dyDescent="0.25">
      <c r="A92" t="str">
        <f t="shared" si="7"/>
        <v>TAU.KAN</v>
      </c>
      <c r="B92" s="1" t="s">
        <v>33</v>
      </c>
      <c r="C92" s="1" t="s">
        <v>134</v>
      </c>
      <c r="D92" s="1" t="s">
        <v>134</v>
      </c>
      <c r="E92" s="17">
        <v>-6951.6</v>
      </c>
      <c r="F92" s="17">
        <v>-2952.8</v>
      </c>
      <c r="G92" s="17">
        <v>-4928.3900000000003</v>
      </c>
      <c r="H92" s="17">
        <v>-4377.66</v>
      </c>
      <c r="I92" s="17">
        <v>-18847.699999999997</v>
      </c>
      <c r="J92" s="17">
        <v>-35392.910000000003</v>
      </c>
      <c r="K92" s="17">
        <v>-8498.7599999999984</v>
      </c>
      <c r="L92" s="17">
        <v>-9824.64</v>
      </c>
      <c r="M92" s="17">
        <v>-5710.09</v>
      </c>
      <c r="N92" s="17">
        <v>-5035.47</v>
      </c>
      <c r="O92" s="17">
        <v>-3951.36</v>
      </c>
      <c r="P92" s="17">
        <v>-4264.8600000000006</v>
      </c>
      <c r="Q92" s="20">
        <v>-347.58</v>
      </c>
      <c r="R92" s="20">
        <v>-147.63999999999999</v>
      </c>
      <c r="S92" s="20">
        <v>-246.42</v>
      </c>
      <c r="T92" s="20">
        <v>-218.88</v>
      </c>
      <c r="U92" s="20">
        <v>-942.39</v>
      </c>
      <c r="V92" s="20">
        <v>-1769.65</v>
      </c>
      <c r="W92" s="20">
        <v>-424.94</v>
      </c>
      <c r="X92" s="20">
        <v>-491.23</v>
      </c>
      <c r="Y92" s="20">
        <v>-285.5</v>
      </c>
      <c r="Z92" s="20">
        <v>-251.77</v>
      </c>
      <c r="AA92" s="20">
        <v>-197.57</v>
      </c>
      <c r="AB92" s="20">
        <v>-213.24</v>
      </c>
      <c r="AC92" s="17">
        <v>-1104.71</v>
      </c>
      <c r="AD92" s="17">
        <v>-462.97</v>
      </c>
      <c r="AE92" s="17">
        <v>-763.28</v>
      </c>
      <c r="AF92" s="17">
        <v>-668.69</v>
      </c>
      <c r="AG92" s="17">
        <v>-2840.26</v>
      </c>
      <c r="AH92" s="17">
        <v>-5258.4</v>
      </c>
      <c r="AI92" s="17">
        <v>-1245.22</v>
      </c>
      <c r="AJ92" s="17">
        <v>-1420.71</v>
      </c>
      <c r="AK92" s="17">
        <v>-814.8</v>
      </c>
      <c r="AL92" s="17">
        <v>-709.23</v>
      </c>
      <c r="AM92" s="17">
        <v>-548.98</v>
      </c>
      <c r="AN92" s="17">
        <v>-584.65</v>
      </c>
      <c r="AO92" s="20">
        <v>-8403.89</v>
      </c>
      <c r="AP92" s="20">
        <v>-3563.41</v>
      </c>
      <c r="AQ92" s="20">
        <v>-5938.09</v>
      </c>
      <c r="AR92" s="20">
        <v>-5265.23</v>
      </c>
      <c r="AS92" s="20">
        <v>-22630.35</v>
      </c>
      <c r="AT92" s="20">
        <v>-42420.960000000006</v>
      </c>
      <c r="AU92" s="20">
        <v>-10168.919999999998</v>
      </c>
      <c r="AV92" s="20">
        <v>-11736.579999999998</v>
      </c>
      <c r="AW92" s="20">
        <v>-6810.39</v>
      </c>
      <c r="AX92" s="20">
        <v>-5996.4700000000012</v>
      </c>
      <c r="AY92" s="20">
        <v>-4697.91</v>
      </c>
      <c r="AZ92" s="20">
        <v>-5062.75</v>
      </c>
      <c r="BA92" s="17">
        <f t="shared" si="8"/>
        <v>-110736.23999999999</v>
      </c>
      <c r="BB92" s="17">
        <f t="shared" si="9"/>
        <v>-5536.8099999999995</v>
      </c>
      <c r="BC92" s="17">
        <f t="shared" si="10"/>
        <v>-16421.899999999998</v>
      </c>
      <c r="BD92" s="17">
        <f t="shared" si="11"/>
        <v>-132694.95000000001</v>
      </c>
    </row>
    <row r="93" spans="1:56" x14ac:dyDescent="0.25">
      <c r="A93" t="str">
        <f t="shared" si="7"/>
        <v>EEC.KH1</v>
      </c>
      <c r="B93" s="1" t="s">
        <v>25</v>
      </c>
      <c r="C93" s="1" t="s">
        <v>135</v>
      </c>
      <c r="D93" s="1" t="s">
        <v>135</v>
      </c>
      <c r="E93" s="17">
        <v>282026.52</v>
      </c>
      <c r="F93" s="17">
        <v>224815.14000000007</v>
      </c>
      <c r="G93" s="17">
        <v>56258.380000000019</v>
      </c>
      <c r="H93" s="17">
        <v>0</v>
      </c>
      <c r="I93" s="17">
        <v>206666.26999999996</v>
      </c>
      <c r="J93" s="17">
        <v>760515.09000000008</v>
      </c>
      <c r="K93" s="17">
        <v>141791.31000000003</v>
      </c>
      <c r="L93" s="17">
        <v>252620.6399999999</v>
      </c>
      <c r="M93" s="17">
        <v>157198.92000000001</v>
      </c>
      <c r="N93" s="17">
        <v>182611.71999999994</v>
      </c>
      <c r="O93" s="17">
        <v>143521.40999999997</v>
      </c>
      <c r="P93" s="17">
        <v>179146.12</v>
      </c>
      <c r="Q93" s="20">
        <v>14101.33</v>
      </c>
      <c r="R93" s="20">
        <v>11240.76</v>
      </c>
      <c r="S93" s="20">
        <v>2812.92</v>
      </c>
      <c r="T93" s="20">
        <v>0</v>
      </c>
      <c r="U93" s="20">
        <v>10333.31</v>
      </c>
      <c r="V93" s="20">
        <v>38025.75</v>
      </c>
      <c r="W93" s="20">
        <v>7089.57</v>
      </c>
      <c r="X93" s="20">
        <v>12631.03</v>
      </c>
      <c r="Y93" s="20">
        <v>7859.95</v>
      </c>
      <c r="Z93" s="20">
        <v>9130.59</v>
      </c>
      <c r="AA93" s="20">
        <v>7176.07</v>
      </c>
      <c r="AB93" s="20">
        <v>8957.31</v>
      </c>
      <c r="AC93" s="17">
        <v>44818.12</v>
      </c>
      <c r="AD93" s="17">
        <v>35249.050000000003</v>
      </c>
      <c r="AE93" s="17">
        <v>8712.93</v>
      </c>
      <c r="AF93" s="17">
        <v>0</v>
      </c>
      <c r="AG93" s="17">
        <v>31143.65</v>
      </c>
      <c r="AH93" s="17">
        <v>112991.31</v>
      </c>
      <c r="AI93" s="17">
        <v>20774.88</v>
      </c>
      <c r="AJ93" s="17">
        <v>36530.54</v>
      </c>
      <c r="AK93" s="17">
        <v>22431.56</v>
      </c>
      <c r="AL93" s="17">
        <v>25720.14</v>
      </c>
      <c r="AM93" s="17">
        <v>19940.16</v>
      </c>
      <c r="AN93" s="17">
        <v>24558.39</v>
      </c>
      <c r="AO93" s="20">
        <v>340945.97000000003</v>
      </c>
      <c r="AP93" s="20">
        <v>271304.95000000007</v>
      </c>
      <c r="AQ93" s="20">
        <v>67784.23000000001</v>
      </c>
      <c r="AR93" s="20">
        <v>0</v>
      </c>
      <c r="AS93" s="20">
        <v>248143.22999999995</v>
      </c>
      <c r="AT93" s="20">
        <v>911532.15000000014</v>
      </c>
      <c r="AU93" s="20">
        <v>169655.76000000004</v>
      </c>
      <c r="AV93" s="20">
        <v>301782.2099999999</v>
      </c>
      <c r="AW93" s="20">
        <v>187490.43000000002</v>
      </c>
      <c r="AX93" s="20">
        <v>217462.44999999995</v>
      </c>
      <c r="AY93" s="20">
        <v>170637.63999999998</v>
      </c>
      <c r="AZ93" s="20">
        <v>212661.82</v>
      </c>
      <c r="BA93" s="17">
        <f t="shared" si="8"/>
        <v>2587171.52</v>
      </c>
      <c r="BB93" s="17">
        <f t="shared" si="9"/>
        <v>129358.59</v>
      </c>
      <c r="BC93" s="17">
        <f t="shared" si="10"/>
        <v>382870.73</v>
      </c>
      <c r="BD93" s="17">
        <f t="shared" si="11"/>
        <v>3099400.84</v>
      </c>
    </row>
    <row r="94" spans="1:56" x14ac:dyDescent="0.25">
      <c r="A94" t="str">
        <f t="shared" si="7"/>
        <v>EEC.KH2</v>
      </c>
      <c r="B94" s="1" t="s">
        <v>25</v>
      </c>
      <c r="C94" s="1" t="s">
        <v>136</v>
      </c>
      <c r="D94" s="1" t="s">
        <v>136</v>
      </c>
      <c r="E94" s="17">
        <v>273870.74</v>
      </c>
      <c r="F94" s="17">
        <v>226603.56</v>
      </c>
      <c r="G94" s="17">
        <v>140514.27999999997</v>
      </c>
      <c r="H94" s="17">
        <v>156115.4</v>
      </c>
      <c r="I94" s="17">
        <v>162828.94000000006</v>
      </c>
      <c r="J94" s="17">
        <v>560542.30000000005</v>
      </c>
      <c r="K94" s="17">
        <v>143985.12000000002</v>
      </c>
      <c r="L94" s="17">
        <v>217571.68000000005</v>
      </c>
      <c r="M94" s="17">
        <v>148471.29999999999</v>
      </c>
      <c r="N94" s="17">
        <v>164604.60999999999</v>
      </c>
      <c r="O94" s="17">
        <v>140750.07999999996</v>
      </c>
      <c r="P94" s="17">
        <v>168177.63999999998</v>
      </c>
      <c r="Q94" s="20">
        <v>13693.54</v>
      </c>
      <c r="R94" s="20">
        <v>11330.18</v>
      </c>
      <c r="S94" s="20">
        <v>7025.71</v>
      </c>
      <c r="T94" s="20">
        <v>7805.77</v>
      </c>
      <c r="U94" s="20">
        <v>8141.45</v>
      </c>
      <c r="V94" s="20">
        <v>28027.119999999999</v>
      </c>
      <c r="W94" s="20">
        <v>7199.26</v>
      </c>
      <c r="X94" s="20">
        <v>10878.58</v>
      </c>
      <c r="Y94" s="20">
        <v>7423.57</v>
      </c>
      <c r="Z94" s="20">
        <v>8230.23</v>
      </c>
      <c r="AA94" s="20">
        <v>7037.5</v>
      </c>
      <c r="AB94" s="20">
        <v>8408.8799999999992</v>
      </c>
      <c r="AC94" s="17">
        <v>43522.05</v>
      </c>
      <c r="AD94" s="17">
        <v>35529.46</v>
      </c>
      <c r="AE94" s="17">
        <v>21761.93</v>
      </c>
      <c r="AF94" s="17">
        <v>23846.65</v>
      </c>
      <c r="AG94" s="17">
        <v>24537.57</v>
      </c>
      <c r="AH94" s="17">
        <v>83280.94</v>
      </c>
      <c r="AI94" s="17">
        <v>21096.31</v>
      </c>
      <c r="AJ94" s="17">
        <v>31462.240000000002</v>
      </c>
      <c r="AK94" s="17">
        <v>21186.17</v>
      </c>
      <c r="AL94" s="17">
        <v>23183.91</v>
      </c>
      <c r="AM94" s="17">
        <v>19555.13</v>
      </c>
      <c r="AN94" s="17">
        <v>23054.76</v>
      </c>
      <c r="AO94" s="20">
        <v>331086.32999999996</v>
      </c>
      <c r="AP94" s="20">
        <v>273463.2</v>
      </c>
      <c r="AQ94" s="20">
        <v>169301.91999999995</v>
      </c>
      <c r="AR94" s="20">
        <v>187767.81999999998</v>
      </c>
      <c r="AS94" s="20">
        <v>195507.96000000008</v>
      </c>
      <c r="AT94" s="20">
        <v>671850.3600000001</v>
      </c>
      <c r="AU94" s="20">
        <v>172280.69000000003</v>
      </c>
      <c r="AV94" s="20">
        <v>259912.50000000003</v>
      </c>
      <c r="AW94" s="20">
        <v>177081.03999999998</v>
      </c>
      <c r="AX94" s="20">
        <v>196018.75</v>
      </c>
      <c r="AY94" s="20">
        <v>167342.70999999996</v>
      </c>
      <c r="AZ94" s="20">
        <v>199641.28</v>
      </c>
      <c r="BA94" s="17">
        <f t="shared" si="8"/>
        <v>2504035.6500000008</v>
      </c>
      <c r="BB94" s="17">
        <f t="shared" si="9"/>
        <v>125201.79</v>
      </c>
      <c r="BC94" s="17">
        <f t="shared" si="10"/>
        <v>372017.12</v>
      </c>
      <c r="BD94" s="17">
        <f t="shared" si="11"/>
        <v>3001254.56</v>
      </c>
    </row>
    <row r="95" spans="1:56" x14ac:dyDescent="0.25">
      <c r="A95" t="str">
        <f t="shared" si="7"/>
        <v>TAKH.KH3</v>
      </c>
      <c r="B95" s="1" t="s">
        <v>137</v>
      </c>
      <c r="C95" s="1" t="s">
        <v>138</v>
      </c>
      <c r="D95" s="1" t="s">
        <v>138</v>
      </c>
      <c r="E95" s="17">
        <v>219196.03999999998</v>
      </c>
      <c r="F95" s="17">
        <v>191453.62</v>
      </c>
      <c r="G95" s="17">
        <v>130241.82</v>
      </c>
      <c r="H95" s="17">
        <v>126248.51999999996</v>
      </c>
      <c r="I95" s="17">
        <v>346940.01</v>
      </c>
      <c r="J95" s="17">
        <v>427655.26000000013</v>
      </c>
      <c r="K95" s="17">
        <v>109646.17000000003</v>
      </c>
      <c r="L95" s="17">
        <v>0</v>
      </c>
      <c r="M95" s="17">
        <v>95825.100000000035</v>
      </c>
      <c r="N95" s="17">
        <v>155721.84000000003</v>
      </c>
      <c r="O95" s="17">
        <v>146168.74000000002</v>
      </c>
      <c r="P95" s="17">
        <v>141014.26000000004</v>
      </c>
      <c r="Q95" s="20">
        <v>10959.8</v>
      </c>
      <c r="R95" s="20">
        <v>9572.68</v>
      </c>
      <c r="S95" s="20">
        <v>6512.09</v>
      </c>
      <c r="T95" s="20">
        <v>6312.43</v>
      </c>
      <c r="U95" s="20">
        <v>17347</v>
      </c>
      <c r="V95" s="20">
        <v>21382.76</v>
      </c>
      <c r="W95" s="20">
        <v>5482.31</v>
      </c>
      <c r="X95" s="20">
        <v>0</v>
      </c>
      <c r="Y95" s="20">
        <v>4791.26</v>
      </c>
      <c r="Z95" s="20">
        <v>7786.09</v>
      </c>
      <c r="AA95" s="20">
        <v>7308.44</v>
      </c>
      <c r="AB95" s="20">
        <v>7050.71</v>
      </c>
      <c r="AC95" s="17">
        <v>34833.440000000002</v>
      </c>
      <c r="AD95" s="17">
        <v>30018.26</v>
      </c>
      <c r="AE95" s="17">
        <v>20171</v>
      </c>
      <c r="AF95" s="17">
        <v>19284.48</v>
      </c>
      <c r="AG95" s="17">
        <v>52282.25</v>
      </c>
      <c r="AH95" s="17">
        <v>63537.63</v>
      </c>
      <c r="AI95" s="17">
        <v>16065.06</v>
      </c>
      <c r="AJ95" s="17">
        <v>0</v>
      </c>
      <c r="AK95" s="17">
        <v>13673.8</v>
      </c>
      <c r="AL95" s="17">
        <v>21932.81</v>
      </c>
      <c r="AM95" s="17">
        <v>20307.97</v>
      </c>
      <c r="AN95" s="17">
        <v>19331.05</v>
      </c>
      <c r="AO95" s="20">
        <v>264989.27999999997</v>
      </c>
      <c r="AP95" s="20">
        <v>231044.56</v>
      </c>
      <c r="AQ95" s="20">
        <v>156924.91</v>
      </c>
      <c r="AR95" s="20">
        <v>151845.42999999996</v>
      </c>
      <c r="AS95" s="20">
        <v>416569.26</v>
      </c>
      <c r="AT95" s="20">
        <v>512575.65000000014</v>
      </c>
      <c r="AU95" s="20">
        <v>131193.54000000004</v>
      </c>
      <c r="AV95" s="20">
        <v>0</v>
      </c>
      <c r="AW95" s="20">
        <v>114290.16000000003</v>
      </c>
      <c r="AX95" s="20">
        <v>185440.74000000002</v>
      </c>
      <c r="AY95" s="20">
        <v>173785.15000000002</v>
      </c>
      <c r="AZ95" s="20">
        <v>167396.02000000002</v>
      </c>
      <c r="BA95" s="17">
        <f t="shared" si="8"/>
        <v>2090111.3800000001</v>
      </c>
      <c r="BB95" s="17">
        <f t="shared" si="9"/>
        <v>104505.56999999999</v>
      </c>
      <c r="BC95" s="17">
        <f t="shared" si="10"/>
        <v>311437.74999999994</v>
      </c>
      <c r="BD95" s="17">
        <f t="shared" si="11"/>
        <v>2506054.7000000002</v>
      </c>
    </row>
    <row r="96" spans="1:56" x14ac:dyDescent="0.25">
      <c r="A96" t="str">
        <f t="shared" si="7"/>
        <v>KHW.KHW1</v>
      </c>
      <c r="B96" s="1" t="s">
        <v>139</v>
      </c>
      <c r="C96" s="1" t="s">
        <v>140</v>
      </c>
      <c r="D96" s="1" t="s">
        <v>140</v>
      </c>
      <c r="E96" s="17">
        <v>2734.9100000000008</v>
      </c>
      <c r="F96" s="17">
        <v>1060.0200000000004</v>
      </c>
      <c r="G96" s="17">
        <v>1717.4199999999996</v>
      </c>
      <c r="H96" s="17">
        <v>1238.9899999999993</v>
      </c>
      <c r="I96" s="17">
        <v>754.87000000000023</v>
      </c>
      <c r="J96" s="17">
        <v>1250.3199999999981</v>
      </c>
      <c r="K96" s="17">
        <v>509.3100000000008</v>
      </c>
      <c r="L96" s="17">
        <v>593.2699999999993</v>
      </c>
      <c r="M96" s="17">
        <v>699.75999999999908</v>
      </c>
      <c r="N96" s="17">
        <v>1472.01</v>
      </c>
      <c r="O96" s="17">
        <v>1655.66</v>
      </c>
      <c r="P96" s="17">
        <v>1774.8199999999988</v>
      </c>
      <c r="Q96" s="20">
        <v>136.75</v>
      </c>
      <c r="R96" s="20">
        <v>53</v>
      </c>
      <c r="S96" s="20">
        <v>85.87</v>
      </c>
      <c r="T96" s="20">
        <v>61.95</v>
      </c>
      <c r="U96" s="20">
        <v>37.74</v>
      </c>
      <c r="V96" s="20">
        <v>62.52</v>
      </c>
      <c r="W96" s="20">
        <v>25.47</v>
      </c>
      <c r="X96" s="20">
        <v>29.66</v>
      </c>
      <c r="Y96" s="20">
        <v>34.99</v>
      </c>
      <c r="Z96" s="20">
        <v>73.599999999999994</v>
      </c>
      <c r="AA96" s="20">
        <v>82.78</v>
      </c>
      <c r="AB96" s="20">
        <v>88.74</v>
      </c>
      <c r="AC96" s="17">
        <v>434.62</v>
      </c>
      <c r="AD96" s="17">
        <v>166.2</v>
      </c>
      <c r="AE96" s="17">
        <v>265.98</v>
      </c>
      <c r="AF96" s="17">
        <v>189.26</v>
      </c>
      <c r="AG96" s="17">
        <v>113.76</v>
      </c>
      <c r="AH96" s="17">
        <v>185.76</v>
      </c>
      <c r="AI96" s="17">
        <v>74.62</v>
      </c>
      <c r="AJ96" s="17">
        <v>85.79</v>
      </c>
      <c r="AK96" s="17">
        <v>99.85</v>
      </c>
      <c r="AL96" s="17">
        <v>207.33</v>
      </c>
      <c r="AM96" s="17">
        <v>230.03</v>
      </c>
      <c r="AN96" s="17">
        <v>243.3</v>
      </c>
      <c r="AO96" s="20">
        <v>3306.2800000000007</v>
      </c>
      <c r="AP96" s="20">
        <v>1279.2200000000005</v>
      </c>
      <c r="AQ96" s="20">
        <v>2069.2699999999995</v>
      </c>
      <c r="AR96" s="20">
        <v>1490.1999999999994</v>
      </c>
      <c r="AS96" s="20">
        <v>906.37000000000023</v>
      </c>
      <c r="AT96" s="20">
        <v>1498.5999999999981</v>
      </c>
      <c r="AU96" s="20">
        <v>609.40000000000077</v>
      </c>
      <c r="AV96" s="20">
        <v>708.71999999999923</v>
      </c>
      <c r="AW96" s="20">
        <v>834.59999999999911</v>
      </c>
      <c r="AX96" s="20">
        <v>1752.9399999999998</v>
      </c>
      <c r="AY96" s="20">
        <v>1968.47</v>
      </c>
      <c r="AZ96" s="20">
        <v>2106.8599999999988</v>
      </c>
      <c r="BA96" s="17">
        <f t="shared" si="8"/>
        <v>15461.359999999997</v>
      </c>
      <c r="BB96" s="17">
        <f t="shared" si="9"/>
        <v>773.06999999999994</v>
      </c>
      <c r="BC96" s="17">
        <f t="shared" si="10"/>
        <v>2296.5</v>
      </c>
      <c r="BD96" s="17">
        <f t="shared" si="11"/>
        <v>18530.93</v>
      </c>
    </row>
    <row r="97" spans="1:56" x14ac:dyDescent="0.25">
      <c r="A97" t="str">
        <f t="shared" si="7"/>
        <v>MANH.SPCIMP</v>
      </c>
      <c r="B97" s="1" t="s">
        <v>141</v>
      </c>
      <c r="C97" s="1" t="s">
        <v>142</v>
      </c>
      <c r="D97" s="1" t="s">
        <v>78</v>
      </c>
      <c r="E97" s="17">
        <v>0</v>
      </c>
      <c r="F97" s="17">
        <v>-13.28</v>
      </c>
      <c r="G97" s="17">
        <v>-340.48999999999995</v>
      </c>
      <c r="H97" s="17">
        <v>0</v>
      </c>
      <c r="I97" s="17">
        <v>-4227.0599999999995</v>
      </c>
      <c r="J97" s="17">
        <v>-8700.0199999999986</v>
      </c>
      <c r="K97" s="17">
        <v>-1808.1100000000001</v>
      </c>
      <c r="L97" s="17">
        <v>-5433.4</v>
      </c>
      <c r="M97" s="17">
        <v>-310.43000000000006</v>
      </c>
      <c r="N97" s="17">
        <v>-359.48999999999995</v>
      </c>
      <c r="O97" s="17">
        <v>-1827.39</v>
      </c>
      <c r="P97" s="17">
        <v>-1059.94</v>
      </c>
      <c r="Q97" s="20">
        <v>0</v>
      </c>
      <c r="R97" s="20">
        <v>-0.66</v>
      </c>
      <c r="S97" s="20">
        <v>-17.02</v>
      </c>
      <c r="T97" s="20">
        <v>0</v>
      </c>
      <c r="U97" s="20">
        <v>-211.35</v>
      </c>
      <c r="V97" s="20">
        <v>-435</v>
      </c>
      <c r="W97" s="20">
        <v>-90.41</v>
      </c>
      <c r="X97" s="20">
        <v>-271.67</v>
      </c>
      <c r="Y97" s="20">
        <v>-15.52</v>
      </c>
      <c r="Z97" s="20">
        <v>-17.97</v>
      </c>
      <c r="AA97" s="20">
        <v>-91.37</v>
      </c>
      <c r="AB97" s="20">
        <v>-53</v>
      </c>
      <c r="AC97" s="17">
        <v>0</v>
      </c>
      <c r="AD97" s="17">
        <v>-2.08</v>
      </c>
      <c r="AE97" s="17">
        <v>-52.73</v>
      </c>
      <c r="AF97" s="17">
        <v>0</v>
      </c>
      <c r="AG97" s="17">
        <v>-637</v>
      </c>
      <c r="AH97" s="17">
        <v>-1292.58</v>
      </c>
      <c r="AI97" s="17">
        <v>-264.92</v>
      </c>
      <c r="AJ97" s="17">
        <v>-785.7</v>
      </c>
      <c r="AK97" s="17">
        <v>-44.3</v>
      </c>
      <c r="AL97" s="17">
        <v>-50.63</v>
      </c>
      <c r="AM97" s="17">
        <v>-253.89</v>
      </c>
      <c r="AN97" s="17">
        <v>-145.30000000000001</v>
      </c>
      <c r="AO97" s="20">
        <v>0</v>
      </c>
      <c r="AP97" s="20">
        <v>-16.02</v>
      </c>
      <c r="AQ97" s="20">
        <v>-410.23999999999995</v>
      </c>
      <c r="AR97" s="20">
        <v>0</v>
      </c>
      <c r="AS97" s="20">
        <v>-5075.41</v>
      </c>
      <c r="AT97" s="20">
        <v>-10427.599999999999</v>
      </c>
      <c r="AU97" s="20">
        <v>-2163.44</v>
      </c>
      <c r="AV97" s="20">
        <v>-6490.7699999999995</v>
      </c>
      <c r="AW97" s="20">
        <v>-370.25000000000006</v>
      </c>
      <c r="AX97" s="20">
        <v>-428.08999999999992</v>
      </c>
      <c r="AY97" s="20">
        <v>-2172.65</v>
      </c>
      <c r="AZ97" s="20">
        <v>-1258.24</v>
      </c>
      <c r="BA97" s="17">
        <f t="shared" si="8"/>
        <v>-24079.61</v>
      </c>
      <c r="BB97" s="17">
        <f t="shared" si="9"/>
        <v>-1203.9699999999998</v>
      </c>
      <c r="BC97" s="17">
        <f t="shared" si="10"/>
        <v>-3529.1300000000006</v>
      </c>
      <c r="BD97" s="17">
        <f t="shared" si="11"/>
        <v>-28812.710000000003</v>
      </c>
    </row>
    <row r="98" spans="1:56" x14ac:dyDescent="0.25">
      <c r="A98" t="str">
        <f t="shared" si="7"/>
        <v>MEGE.MEG1</v>
      </c>
      <c r="B98" s="1" t="s">
        <v>143</v>
      </c>
      <c r="C98" s="1" t="s">
        <v>144</v>
      </c>
      <c r="D98" s="1" t="s">
        <v>144</v>
      </c>
      <c r="E98" s="17">
        <v>59477.739999999991</v>
      </c>
      <c r="F98" s="17">
        <v>54072.13</v>
      </c>
      <c r="G98" s="17">
        <v>34830.519999999997</v>
      </c>
      <c r="H98" s="17">
        <v>32277.47</v>
      </c>
      <c r="I98" s="17">
        <v>51176.15</v>
      </c>
      <c r="J98" s="17">
        <v>56858.649999999994</v>
      </c>
      <c r="K98" s="17">
        <v>26669.52</v>
      </c>
      <c r="L98" s="17">
        <v>44117.04</v>
      </c>
      <c r="M98" s="17">
        <v>28078.690000000002</v>
      </c>
      <c r="N98" s="17">
        <v>34645.96</v>
      </c>
      <c r="O98" s="17">
        <v>30975.889999999996</v>
      </c>
      <c r="P98" s="17">
        <v>36338.339999999997</v>
      </c>
      <c r="Q98" s="20">
        <v>2973.89</v>
      </c>
      <c r="R98" s="20">
        <v>2703.61</v>
      </c>
      <c r="S98" s="20">
        <v>1741.53</v>
      </c>
      <c r="T98" s="20">
        <v>1613.87</v>
      </c>
      <c r="U98" s="20">
        <v>2558.81</v>
      </c>
      <c r="V98" s="20">
        <v>2842.93</v>
      </c>
      <c r="W98" s="20">
        <v>1333.48</v>
      </c>
      <c r="X98" s="20">
        <v>2205.85</v>
      </c>
      <c r="Y98" s="20">
        <v>1403.93</v>
      </c>
      <c r="Z98" s="20">
        <v>1732.3</v>
      </c>
      <c r="AA98" s="20">
        <v>1548.79</v>
      </c>
      <c r="AB98" s="20">
        <v>1816.92</v>
      </c>
      <c r="AC98" s="17">
        <v>9451.8799999999992</v>
      </c>
      <c r="AD98" s="17">
        <v>8478.0400000000009</v>
      </c>
      <c r="AE98" s="17">
        <v>5394.32</v>
      </c>
      <c r="AF98" s="17">
        <v>4930.3900000000003</v>
      </c>
      <c r="AG98" s="17">
        <v>7712.01</v>
      </c>
      <c r="AH98" s="17">
        <v>8447.61</v>
      </c>
      <c r="AI98" s="17">
        <v>3907.55</v>
      </c>
      <c r="AJ98" s="17">
        <v>6379.6</v>
      </c>
      <c r="AK98" s="17">
        <v>4006.7</v>
      </c>
      <c r="AL98" s="17">
        <v>4879.75</v>
      </c>
      <c r="AM98" s="17">
        <v>4303.6400000000003</v>
      </c>
      <c r="AN98" s="17">
        <v>4981.47</v>
      </c>
      <c r="AO98" s="20">
        <v>71903.509999999995</v>
      </c>
      <c r="AP98" s="20">
        <v>65253.78</v>
      </c>
      <c r="AQ98" s="20">
        <v>41966.369999999995</v>
      </c>
      <c r="AR98" s="20">
        <v>38821.730000000003</v>
      </c>
      <c r="AS98" s="20">
        <v>61446.97</v>
      </c>
      <c r="AT98" s="20">
        <v>68149.19</v>
      </c>
      <c r="AU98" s="20">
        <v>31910.55</v>
      </c>
      <c r="AV98" s="20">
        <v>52702.49</v>
      </c>
      <c r="AW98" s="20">
        <v>33489.32</v>
      </c>
      <c r="AX98" s="20">
        <v>41258.01</v>
      </c>
      <c r="AY98" s="20">
        <v>36828.32</v>
      </c>
      <c r="AZ98" s="20">
        <v>43136.729999999996</v>
      </c>
      <c r="BA98" s="17">
        <f t="shared" si="8"/>
        <v>489518.1</v>
      </c>
      <c r="BB98" s="17">
        <f t="shared" si="9"/>
        <v>24475.909999999996</v>
      </c>
      <c r="BC98" s="17">
        <f t="shared" si="10"/>
        <v>72872.960000000006</v>
      </c>
      <c r="BD98" s="17">
        <f t="shared" si="11"/>
        <v>586866.97</v>
      </c>
    </row>
    <row r="99" spans="1:56" x14ac:dyDescent="0.25">
      <c r="A99" t="str">
        <f t="shared" si="7"/>
        <v>MAGE.120SIMP</v>
      </c>
      <c r="B99" s="1" t="s">
        <v>145</v>
      </c>
      <c r="C99" s="1" t="s">
        <v>246</v>
      </c>
      <c r="D99" s="1" t="s">
        <v>76</v>
      </c>
      <c r="E99" s="17">
        <v>0</v>
      </c>
      <c r="F99" s="17">
        <v>0</v>
      </c>
      <c r="G99" s="17">
        <v>0</v>
      </c>
      <c r="H99" s="17">
        <v>0</v>
      </c>
      <c r="I99" s="17">
        <v>0</v>
      </c>
      <c r="J99" s="17">
        <v>0</v>
      </c>
      <c r="K99" s="17">
        <v>0</v>
      </c>
      <c r="L99" s="17">
        <v>0</v>
      </c>
      <c r="M99" s="17">
        <v>0</v>
      </c>
      <c r="N99" s="17">
        <v>0</v>
      </c>
      <c r="O99" s="17">
        <v>-0.47</v>
      </c>
      <c r="P99" s="17">
        <v>0</v>
      </c>
      <c r="Q99" s="20">
        <v>0</v>
      </c>
      <c r="R99" s="20">
        <v>0</v>
      </c>
      <c r="S99" s="20">
        <v>0</v>
      </c>
      <c r="T99" s="20">
        <v>0</v>
      </c>
      <c r="U99" s="20">
        <v>0</v>
      </c>
      <c r="V99" s="20">
        <v>0</v>
      </c>
      <c r="W99" s="20">
        <v>0</v>
      </c>
      <c r="X99" s="20">
        <v>0</v>
      </c>
      <c r="Y99" s="20">
        <v>0</v>
      </c>
      <c r="Z99" s="20">
        <v>0</v>
      </c>
      <c r="AA99" s="20">
        <v>-0.02</v>
      </c>
      <c r="AB99" s="20">
        <v>0</v>
      </c>
      <c r="AC99" s="17">
        <v>0</v>
      </c>
      <c r="AD99" s="17">
        <v>0</v>
      </c>
      <c r="AE99" s="17">
        <v>0</v>
      </c>
      <c r="AF99" s="17">
        <v>0</v>
      </c>
      <c r="AG99" s="17">
        <v>0</v>
      </c>
      <c r="AH99" s="17">
        <v>0</v>
      </c>
      <c r="AI99" s="17">
        <v>0</v>
      </c>
      <c r="AJ99" s="17">
        <v>0</v>
      </c>
      <c r="AK99" s="17">
        <v>0</v>
      </c>
      <c r="AL99" s="17">
        <v>0</v>
      </c>
      <c r="AM99" s="17">
        <v>-7.0000000000000007E-2</v>
      </c>
      <c r="AN99" s="17">
        <v>0</v>
      </c>
      <c r="AO99" s="20">
        <v>0</v>
      </c>
      <c r="AP99" s="20">
        <v>0</v>
      </c>
      <c r="AQ99" s="20">
        <v>0</v>
      </c>
      <c r="AR99" s="20">
        <v>0</v>
      </c>
      <c r="AS99" s="20">
        <v>0</v>
      </c>
      <c r="AT99" s="20">
        <v>0</v>
      </c>
      <c r="AU99" s="20">
        <v>0</v>
      </c>
      <c r="AV99" s="20">
        <v>0</v>
      </c>
      <c r="AW99" s="20">
        <v>0</v>
      </c>
      <c r="AX99" s="20">
        <v>0</v>
      </c>
      <c r="AY99" s="20">
        <v>-0.56000000000000005</v>
      </c>
      <c r="AZ99" s="20">
        <v>0</v>
      </c>
      <c r="BA99" s="17">
        <f t="shared" si="8"/>
        <v>-0.47</v>
      </c>
      <c r="BB99" s="17">
        <f t="shared" si="9"/>
        <v>-0.02</v>
      </c>
      <c r="BC99" s="17">
        <f t="shared" si="10"/>
        <v>-7.0000000000000007E-2</v>
      </c>
      <c r="BD99" s="17">
        <f t="shared" si="11"/>
        <v>-0.56000000000000005</v>
      </c>
    </row>
    <row r="100" spans="1:56" x14ac:dyDescent="0.25">
      <c r="A100" t="str">
        <f t="shared" si="7"/>
        <v>MAGE.SPCIMP</v>
      </c>
      <c r="B100" s="1" t="s">
        <v>145</v>
      </c>
      <c r="C100" s="1" t="s">
        <v>247</v>
      </c>
      <c r="D100" s="1" t="s">
        <v>78</v>
      </c>
      <c r="E100" s="17">
        <v>0</v>
      </c>
      <c r="F100" s="17">
        <v>0</v>
      </c>
      <c r="G100" s="17">
        <v>0</v>
      </c>
      <c r="H100" s="17">
        <v>0</v>
      </c>
      <c r="I100" s="17">
        <v>0</v>
      </c>
      <c r="J100" s="17">
        <v>0</v>
      </c>
      <c r="K100" s="17">
        <v>0</v>
      </c>
      <c r="L100" s="17">
        <v>-1.9100000000000001</v>
      </c>
      <c r="M100" s="17">
        <v>0</v>
      </c>
      <c r="N100" s="17">
        <v>0</v>
      </c>
      <c r="O100" s="17">
        <v>0</v>
      </c>
      <c r="P100" s="17">
        <v>0</v>
      </c>
      <c r="Q100" s="20">
        <v>0</v>
      </c>
      <c r="R100" s="20">
        <v>0</v>
      </c>
      <c r="S100" s="20">
        <v>0</v>
      </c>
      <c r="T100" s="20">
        <v>0</v>
      </c>
      <c r="U100" s="20">
        <v>0</v>
      </c>
      <c r="V100" s="20">
        <v>0</v>
      </c>
      <c r="W100" s="20">
        <v>0</v>
      </c>
      <c r="X100" s="20">
        <v>-0.1</v>
      </c>
      <c r="Y100" s="20">
        <v>0</v>
      </c>
      <c r="Z100" s="20">
        <v>0</v>
      </c>
      <c r="AA100" s="20">
        <v>0</v>
      </c>
      <c r="AB100" s="20">
        <v>0</v>
      </c>
      <c r="AC100" s="17">
        <v>0</v>
      </c>
      <c r="AD100" s="17">
        <v>0</v>
      </c>
      <c r="AE100" s="17">
        <v>0</v>
      </c>
      <c r="AF100" s="17">
        <v>0</v>
      </c>
      <c r="AG100" s="17">
        <v>0</v>
      </c>
      <c r="AH100" s="17">
        <v>0</v>
      </c>
      <c r="AI100" s="17">
        <v>0</v>
      </c>
      <c r="AJ100" s="17">
        <v>-0.28000000000000003</v>
      </c>
      <c r="AK100" s="17">
        <v>0</v>
      </c>
      <c r="AL100" s="17">
        <v>0</v>
      </c>
      <c r="AM100" s="17">
        <v>0</v>
      </c>
      <c r="AN100" s="17">
        <v>0</v>
      </c>
      <c r="AO100" s="20">
        <v>0</v>
      </c>
      <c r="AP100" s="20">
        <v>0</v>
      </c>
      <c r="AQ100" s="20">
        <v>0</v>
      </c>
      <c r="AR100" s="20">
        <v>0</v>
      </c>
      <c r="AS100" s="20">
        <v>0</v>
      </c>
      <c r="AT100" s="20">
        <v>0</v>
      </c>
      <c r="AU100" s="20">
        <v>0</v>
      </c>
      <c r="AV100" s="20">
        <v>-2.29</v>
      </c>
      <c r="AW100" s="20">
        <v>0</v>
      </c>
      <c r="AX100" s="20">
        <v>0</v>
      </c>
      <c r="AY100" s="20">
        <v>0</v>
      </c>
      <c r="AZ100" s="20">
        <v>0</v>
      </c>
      <c r="BA100" s="17">
        <f t="shared" si="8"/>
        <v>-1.9100000000000001</v>
      </c>
      <c r="BB100" s="17">
        <f t="shared" si="9"/>
        <v>-0.1</v>
      </c>
      <c r="BC100" s="17">
        <f t="shared" si="10"/>
        <v>-0.28000000000000003</v>
      </c>
      <c r="BD100" s="17">
        <f t="shared" si="11"/>
        <v>-2.29</v>
      </c>
    </row>
    <row r="101" spans="1:56" x14ac:dyDescent="0.25">
      <c r="A101" t="str">
        <f t="shared" si="7"/>
        <v>MAGE.SPCEXP</v>
      </c>
      <c r="B101" s="1" t="s">
        <v>145</v>
      </c>
      <c r="C101" s="1" t="s">
        <v>248</v>
      </c>
      <c r="D101" s="1" t="s">
        <v>81</v>
      </c>
      <c r="E101" s="17">
        <v>0</v>
      </c>
      <c r="F101" s="17">
        <v>0</v>
      </c>
      <c r="G101" s="17">
        <v>0</v>
      </c>
      <c r="H101" s="17">
        <v>0</v>
      </c>
      <c r="I101" s="17">
        <v>0</v>
      </c>
      <c r="J101" s="17">
        <v>0</v>
      </c>
      <c r="K101" s="17">
        <v>0</v>
      </c>
      <c r="L101" s="17">
        <v>0</v>
      </c>
      <c r="M101" s="17">
        <v>0.57000000000000561</v>
      </c>
      <c r="N101" s="17">
        <v>0</v>
      </c>
      <c r="O101" s="17">
        <v>2.0999999999999983</v>
      </c>
      <c r="P101" s="17">
        <v>0</v>
      </c>
      <c r="Q101" s="20">
        <v>0</v>
      </c>
      <c r="R101" s="20">
        <v>0</v>
      </c>
      <c r="S101" s="20">
        <v>0</v>
      </c>
      <c r="T101" s="20">
        <v>0</v>
      </c>
      <c r="U101" s="20">
        <v>0</v>
      </c>
      <c r="V101" s="20">
        <v>0</v>
      </c>
      <c r="W101" s="20">
        <v>0</v>
      </c>
      <c r="X101" s="20">
        <v>0</v>
      </c>
      <c r="Y101" s="20">
        <v>0.03</v>
      </c>
      <c r="Z101" s="20">
        <v>0</v>
      </c>
      <c r="AA101" s="20">
        <v>0.11</v>
      </c>
      <c r="AB101" s="20">
        <v>0</v>
      </c>
      <c r="AC101" s="17">
        <v>0</v>
      </c>
      <c r="AD101" s="17">
        <v>0</v>
      </c>
      <c r="AE101" s="17">
        <v>0</v>
      </c>
      <c r="AF101" s="17">
        <v>0</v>
      </c>
      <c r="AG101" s="17">
        <v>0</v>
      </c>
      <c r="AH101" s="17">
        <v>0</v>
      </c>
      <c r="AI101" s="17">
        <v>0</v>
      </c>
      <c r="AJ101" s="17">
        <v>0</v>
      </c>
      <c r="AK101" s="17">
        <v>0.08</v>
      </c>
      <c r="AL101" s="17">
        <v>0</v>
      </c>
      <c r="AM101" s="17">
        <v>0.28999999999999998</v>
      </c>
      <c r="AN101" s="17">
        <v>0</v>
      </c>
      <c r="AO101" s="20">
        <v>0</v>
      </c>
      <c r="AP101" s="20">
        <v>0</v>
      </c>
      <c r="AQ101" s="20">
        <v>0</v>
      </c>
      <c r="AR101" s="20">
        <v>0</v>
      </c>
      <c r="AS101" s="20">
        <v>0</v>
      </c>
      <c r="AT101" s="20">
        <v>0</v>
      </c>
      <c r="AU101" s="20">
        <v>0</v>
      </c>
      <c r="AV101" s="20">
        <v>0</v>
      </c>
      <c r="AW101" s="20">
        <v>0.6800000000000056</v>
      </c>
      <c r="AX101" s="20">
        <v>0</v>
      </c>
      <c r="AY101" s="20">
        <v>2.4999999999999982</v>
      </c>
      <c r="AZ101" s="20">
        <v>0</v>
      </c>
      <c r="BA101" s="17">
        <f t="shared" ref="BA101:BA132" si="12">SUM(E101:P101)</f>
        <v>2.6700000000000039</v>
      </c>
      <c r="BB101" s="17">
        <f t="shared" ref="BB101:BB132" si="13">SUM(Q101:AB101)</f>
        <v>0.14000000000000001</v>
      </c>
      <c r="BC101" s="17">
        <f t="shared" si="10"/>
        <v>0.37</v>
      </c>
      <c r="BD101" s="17">
        <f t="shared" si="11"/>
        <v>3.1800000000000037</v>
      </c>
    </row>
    <row r="102" spans="1:56" x14ac:dyDescent="0.25">
      <c r="A102" t="str">
        <f t="shared" si="7"/>
        <v>SCE.MKR1</v>
      </c>
      <c r="B102" s="1" t="s">
        <v>147</v>
      </c>
      <c r="C102" s="1" t="s">
        <v>148</v>
      </c>
      <c r="D102" s="1" t="s">
        <v>148</v>
      </c>
      <c r="E102" s="17">
        <v>22166.9</v>
      </c>
      <c r="F102" s="17">
        <v>18442.279999999995</v>
      </c>
      <c r="G102" s="17">
        <v>9175.4</v>
      </c>
      <c r="H102" s="17">
        <v>55.190000000000005</v>
      </c>
      <c r="I102" s="17">
        <v>17017.800000000003</v>
      </c>
      <c r="J102" s="17">
        <v>32772.579999999987</v>
      </c>
      <c r="K102" s="17">
        <v>8953.4800000000014</v>
      </c>
      <c r="L102" s="17">
        <v>12298.990000000002</v>
      </c>
      <c r="M102" s="17">
        <v>11122.210000000001</v>
      </c>
      <c r="N102" s="17">
        <v>10291.11</v>
      </c>
      <c r="O102" s="17">
        <v>9110.67</v>
      </c>
      <c r="P102" s="17">
        <v>10071.24</v>
      </c>
      <c r="Q102" s="20">
        <v>1108.3499999999999</v>
      </c>
      <c r="R102" s="20">
        <v>922.11</v>
      </c>
      <c r="S102" s="20">
        <v>458.77</v>
      </c>
      <c r="T102" s="20">
        <v>2.76</v>
      </c>
      <c r="U102" s="20">
        <v>850.89</v>
      </c>
      <c r="V102" s="20">
        <v>1638.63</v>
      </c>
      <c r="W102" s="20">
        <v>447.67</v>
      </c>
      <c r="X102" s="20">
        <v>614.95000000000005</v>
      </c>
      <c r="Y102" s="20">
        <v>556.11</v>
      </c>
      <c r="Z102" s="20">
        <v>514.55999999999995</v>
      </c>
      <c r="AA102" s="20">
        <v>455.53</v>
      </c>
      <c r="AB102" s="20">
        <v>503.56</v>
      </c>
      <c r="AC102" s="17">
        <v>3522.64</v>
      </c>
      <c r="AD102" s="17">
        <v>2891.59</v>
      </c>
      <c r="AE102" s="17">
        <v>1421.03</v>
      </c>
      <c r="AF102" s="17">
        <v>8.43</v>
      </c>
      <c r="AG102" s="17">
        <v>2564.5</v>
      </c>
      <c r="AH102" s="17">
        <v>4869.09</v>
      </c>
      <c r="AI102" s="17">
        <v>1311.84</v>
      </c>
      <c r="AJ102" s="17">
        <v>1778.51</v>
      </c>
      <c r="AK102" s="17">
        <v>1587.09</v>
      </c>
      <c r="AL102" s="17">
        <v>1449.46</v>
      </c>
      <c r="AM102" s="17">
        <v>1265.79</v>
      </c>
      <c r="AN102" s="17">
        <v>1380.62</v>
      </c>
      <c r="AO102" s="20">
        <v>26797.89</v>
      </c>
      <c r="AP102" s="20">
        <v>22255.979999999996</v>
      </c>
      <c r="AQ102" s="20">
        <v>11055.2</v>
      </c>
      <c r="AR102" s="20">
        <v>66.38</v>
      </c>
      <c r="AS102" s="20">
        <v>20433.190000000002</v>
      </c>
      <c r="AT102" s="20">
        <v>39280.299999999988</v>
      </c>
      <c r="AU102" s="20">
        <v>10712.990000000002</v>
      </c>
      <c r="AV102" s="20">
        <v>14692.450000000003</v>
      </c>
      <c r="AW102" s="20">
        <v>13265.410000000002</v>
      </c>
      <c r="AX102" s="20">
        <v>12255.130000000001</v>
      </c>
      <c r="AY102" s="20">
        <v>10831.990000000002</v>
      </c>
      <c r="AZ102" s="20">
        <v>11955.419999999998</v>
      </c>
      <c r="BA102" s="17">
        <f t="shared" si="12"/>
        <v>161477.85</v>
      </c>
      <c r="BB102" s="17">
        <f t="shared" si="13"/>
        <v>8073.8899999999994</v>
      </c>
      <c r="BC102" s="17">
        <f t="shared" si="10"/>
        <v>24050.589999999997</v>
      </c>
      <c r="BD102" s="17">
        <f t="shared" si="11"/>
        <v>193602.32999999996</v>
      </c>
    </row>
    <row r="103" spans="1:56" x14ac:dyDescent="0.25">
      <c r="A103" t="str">
        <f t="shared" si="7"/>
        <v>TCN.MKRC</v>
      </c>
      <c r="B103" s="1" t="s">
        <v>35</v>
      </c>
      <c r="C103" s="1" t="s">
        <v>149</v>
      </c>
      <c r="D103" s="1" t="s">
        <v>149</v>
      </c>
      <c r="E103" s="17">
        <v>31692.95</v>
      </c>
      <c r="F103" s="17">
        <v>27831.759999999987</v>
      </c>
      <c r="G103" s="17">
        <v>9951.0600000000013</v>
      </c>
      <c r="H103" s="17">
        <v>15028.999999999995</v>
      </c>
      <c r="I103" s="17">
        <v>45492.94000000001</v>
      </c>
      <c r="J103" s="17">
        <v>75567.709999999977</v>
      </c>
      <c r="K103" s="17">
        <v>13768.21000000001</v>
      </c>
      <c r="L103" s="17">
        <v>19918.890000000014</v>
      </c>
      <c r="M103" s="17">
        <v>4755.8000000000056</v>
      </c>
      <c r="N103" s="17">
        <v>21325.280000000002</v>
      </c>
      <c r="O103" s="17">
        <v>21300.87</v>
      </c>
      <c r="P103" s="17">
        <v>21968.73</v>
      </c>
      <c r="Q103" s="20">
        <v>1584.65</v>
      </c>
      <c r="R103" s="20">
        <v>1391.59</v>
      </c>
      <c r="S103" s="20">
        <v>497.55</v>
      </c>
      <c r="T103" s="20">
        <v>751.45</v>
      </c>
      <c r="U103" s="20">
        <v>2274.65</v>
      </c>
      <c r="V103" s="20">
        <v>3778.39</v>
      </c>
      <c r="W103" s="20">
        <v>688.41</v>
      </c>
      <c r="X103" s="20">
        <v>995.94</v>
      </c>
      <c r="Y103" s="20">
        <v>237.79</v>
      </c>
      <c r="Z103" s="20">
        <v>1066.26</v>
      </c>
      <c r="AA103" s="20">
        <v>1065.04</v>
      </c>
      <c r="AB103" s="20">
        <v>1098.44</v>
      </c>
      <c r="AC103" s="17">
        <v>5036.47</v>
      </c>
      <c r="AD103" s="17">
        <v>4363.78</v>
      </c>
      <c r="AE103" s="17">
        <v>1541.16</v>
      </c>
      <c r="AF103" s="17">
        <v>2295.6799999999998</v>
      </c>
      <c r="AG103" s="17">
        <v>6855.58</v>
      </c>
      <c r="AH103" s="17">
        <v>11227.25</v>
      </c>
      <c r="AI103" s="17">
        <v>2017.28</v>
      </c>
      <c r="AJ103" s="17">
        <v>2880.4</v>
      </c>
      <c r="AK103" s="17">
        <v>678.63</v>
      </c>
      <c r="AL103" s="17">
        <v>3003.58</v>
      </c>
      <c r="AM103" s="17">
        <v>2959.44</v>
      </c>
      <c r="AN103" s="17">
        <v>3011.6</v>
      </c>
      <c r="AO103" s="20">
        <v>38314.07</v>
      </c>
      <c r="AP103" s="20">
        <v>33587.12999999999</v>
      </c>
      <c r="AQ103" s="20">
        <v>11989.77</v>
      </c>
      <c r="AR103" s="20">
        <v>18076.129999999994</v>
      </c>
      <c r="AS103" s="20">
        <v>54623.170000000013</v>
      </c>
      <c r="AT103" s="20">
        <v>90573.349999999977</v>
      </c>
      <c r="AU103" s="20">
        <v>16473.900000000009</v>
      </c>
      <c r="AV103" s="20">
        <v>23795.230000000014</v>
      </c>
      <c r="AW103" s="20">
        <v>5672.2200000000057</v>
      </c>
      <c r="AX103" s="20">
        <v>25395.120000000003</v>
      </c>
      <c r="AY103" s="20">
        <v>25325.35</v>
      </c>
      <c r="AZ103" s="20">
        <v>26078.769999999997</v>
      </c>
      <c r="BA103" s="17">
        <f t="shared" si="12"/>
        <v>308603.2</v>
      </c>
      <c r="BB103" s="17">
        <f t="shared" si="13"/>
        <v>15430.160000000002</v>
      </c>
      <c r="BC103" s="17">
        <f t="shared" si="10"/>
        <v>45870.85</v>
      </c>
      <c r="BD103" s="17">
        <f t="shared" si="11"/>
        <v>369904.21</v>
      </c>
    </row>
    <row r="104" spans="1:56" x14ac:dyDescent="0.25">
      <c r="A104" t="str">
        <f t="shared" si="7"/>
        <v>MSCG.BCHIMP</v>
      </c>
      <c r="B104" s="1" t="s">
        <v>150</v>
      </c>
      <c r="C104" s="1" t="s">
        <v>151</v>
      </c>
      <c r="D104" s="1" t="s">
        <v>22</v>
      </c>
      <c r="E104" s="17">
        <v>0</v>
      </c>
      <c r="F104" s="17">
        <v>0</v>
      </c>
      <c r="G104" s="17">
        <v>0</v>
      </c>
      <c r="H104" s="17">
        <v>0</v>
      </c>
      <c r="I104" s="17">
        <v>-120.44000000000001</v>
      </c>
      <c r="J104" s="17">
        <v>0</v>
      </c>
      <c r="K104" s="17">
        <v>0</v>
      </c>
      <c r="L104" s="17">
        <v>0</v>
      </c>
      <c r="M104" s="17">
        <v>0</v>
      </c>
      <c r="N104" s="17">
        <v>0</v>
      </c>
      <c r="O104" s="17">
        <v>0</v>
      </c>
      <c r="P104" s="17">
        <v>0</v>
      </c>
      <c r="Q104" s="20">
        <v>0</v>
      </c>
      <c r="R104" s="20">
        <v>0</v>
      </c>
      <c r="S104" s="20">
        <v>0</v>
      </c>
      <c r="T104" s="20">
        <v>0</v>
      </c>
      <c r="U104" s="20">
        <v>-6.02</v>
      </c>
      <c r="V104" s="20">
        <v>0</v>
      </c>
      <c r="W104" s="20">
        <v>0</v>
      </c>
      <c r="X104" s="20">
        <v>0</v>
      </c>
      <c r="Y104" s="20">
        <v>0</v>
      </c>
      <c r="Z104" s="20">
        <v>0</v>
      </c>
      <c r="AA104" s="20">
        <v>0</v>
      </c>
      <c r="AB104" s="20">
        <v>0</v>
      </c>
      <c r="AC104" s="17">
        <v>0</v>
      </c>
      <c r="AD104" s="17">
        <v>0</v>
      </c>
      <c r="AE104" s="17">
        <v>0</v>
      </c>
      <c r="AF104" s="17">
        <v>0</v>
      </c>
      <c r="AG104" s="17">
        <v>-18.149999999999999</v>
      </c>
      <c r="AH104" s="17">
        <v>0</v>
      </c>
      <c r="AI104" s="17">
        <v>0</v>
      </c>
      <c r="AJ104" s="17">
        <v>0</v>
      </c>
      <c r="AK104" s="17">
        <v>0</v>
      </c>
      <c r="AL104" s="17">
        <v>0</v>
      </c>
      <c r="AM104" s="17">
        <v>0</v>
      </c>
      <c r="AN104" s="17">
        <v>0</v>
      </c>
      <c r="AO104" s="20">
        <v>0</v>
      </c>
      <c r="AP104" s="20">
        <v>0</v>
      </c>
      <c r="AQ104" s="20">
        <v>0</v>
      </c>
      <c r="AR104" s="20">
        <v>0</v>
      </c>
      <c r="AS104" s="20">
        <v>-144.61000000000001</v>
      </c>
      <c r="AT104" s="20">
        <v>0</v>
      </c>
      <c r="AU104" s="20">
        <v>0</v>
      </c>
      <c r="AV104" s="20">
        <v>0</v>
      </c>
      <c r="AW104" s="20">
        <v>0</v>
      </c>
      <c r="AX104" s="20">
        <v>0</v>
      </c>
      <c r="AY104" s="20">
        <v>0</v>
      </c>
      <c r="AZ104" s="20">
        <v>0</v>
      </c>
      <c r="BA104" s="17">
        <f t="shared" si="12"/>
        <v>-120.44000000000001</v>
      </c>
      <c r="BB104" s="17">
        <f t="shared" si="13"/>
        <v>-6.02</v>
      </c>
      <c r="BC104" s="17">
        <f t="shared" si="10"/>
        <v>-18.149999999999999</v>
      </c>
      <c r="BD104" s="17">
        <f t="shared" si="11"/>
        <v>-144.61000000000001</v>
      </c>
    </row>
    <row r="105" spans="1:56" x14ac:dyDescent="0.25">
      <c r="A105" t="str">
        <f t="shared" si="7"/>
        <v>MSCG.120SIMP</v>
      </c>
      <c r="B105" s="1" t="s">
        <v>150</v>
      </c>
      <c r="C105" s="1" t="s">
        <v>152</v>
      </c>
      <c r="D105" s="1" t="s">
        <v>76</v>
      </c>
      <c r="E105" s="17">
        <v>-7781.4500000000062</v>
      </c>
      <c r="F105" s="17">
        <v>-8508.2799999999916</v>
      </c>
      <c r="G105" s="17">
        <v>-2043.5699999999997</v>
      </c>
      <c r="H105" s="17">
        <v>-718.8600000000007</v>
      </c>
      <c r="I105" s="17">
        <v>-12051.419999999991</v>
      </c>
      <c r="J105" s="17">
        <v>-28833.659999999993</v>
      </c>
      <c r="K105" s="17">
        <v>-1342.4600000000003</v>
      </c>
      <c r="L105" s="17">
        <v>-8236.1100000000042</v>
      </c>
      <c r="M105" s="17">
        <v>-695.22</v>
      </c>
      <c r="N105" s="17">
        <v>-299.13999999999993</v>
      </c>
      <c r="O105" s="17">
        <v>-216.11000000000041</v>
      </c>
      <c r="P105" s="17">
        <v>-967.66000000000065</v>
      </c>
      <c r="Q105" s="20">
        <v>-389.07</v>
      </c>
      <c r="R105" s="20">
        <v>-425.41</v>
      </c>
      <c r="S105" s="20">
        <v>-102.18</v>
      </c>
      <c r="T105" s="20">
        <v>-35.94</v>
      </c>
      <c r="U105" s="20">
        <v>-602.57000000000005</v>
      </c>
      <c r="V105" s="20">
        <v>-1441.68</v>
      </c>
      <c r="W105" s="20">
        <v>-67.12</v>
      </c>
      <c r="X105" s="20">
        <v>-411.81</v>
      </c>
      <c r="Y105" s="20">
        <v>-34.76</v>
      </c>
      <c r="Z105" s="20">
        <v>-14.96</v>
      </c>
      <c r="AA105" s="20">
        <v>-10.81</v>
      </c>
      <c r="AB105" s="20">
        <v>-48.38</v>
      </c>
      <c r="AC105" s="17">
        <v>-1236.5899999999999</v>
      </c>
      <c r="AD105" s="17">
        <v>-1334.02</v>
      </c>
      <c r="AE105" s="17">
        <v>-316.49</v>
      </c>
      <c r="AF105" s="17">
        <v>-109.81</v>
      </c>
      <c r="AG105" s="17">
        <v>-1816.09</v>
      </c>
      <c r="AH105" s="17">
        <v>-4283.88</v>
      </c>
      <c r="AI105" s="17">
        <v>-196.69</v>
      </c>
      <c r="AJ105" s="17">
        <v>-1190.99</v>
      </c>
      <c r="AK105" s="17">
        <v>-99.2</v>
      </c>
      <c r="AL105" s="17">
        <v>-42.13</v>
      </c>
      <c r="AM105" s="17">
        <v>-30.03</v>
      </c>
      <c r="AN105" s="17">
        <v>-132.65</v>
      </c>
      <c r="AO105" s="20">
        <v>-9407.110000000006</v>
      </c>
      <c r="AP105" s="20">
        <v>-10267.709999999992</v>
      </c>
      <c r="AQ105" s="20">
        <v>-2462.2399999999998</v>
      </c>
      <c r="AR105" s="20">
        <v>-864.61000000000058</v>
      </c>
      <c r="AS105" s="20">
        <v>-14470.079999999991</v>
      </c>
      <c r="AT105" s="20">
        <v>-34559.219999999994</v>
      </c>
      <c r="AU105" s="20">
        <v>-1606.2700000000004</v>
      </c>
      <c r="AV105" s="20">
        <v>-9838.9100000000035</v>
      </c>
      <c r="AW105" s="20">
        <v>-829.18000000000006</v>
      </c>
      <c r="AX105" s="20">
        <v>-356.2299999999999</v>
      </c>
      <c r="AY105" s="20">
        <v>-256.95000000000039</v>
      </c>
      <c r="AZ105" s="20">
        <v>-1148.6900000000007</v>
      </c>
      <c r="BA105" s="17">
        <f t="shared" si="12"/>
        <v>-71693.939999999988</v>
      </c>
      <c r="BB105" s="17">
        <f t="shared" si="13"/>
        <v>-3584.6900000000005</v>
      </c>
      <c r="BC105" s="17">
        <f t="shared" si="10"/>
        <v>-10788.57</v>
      </c>
      <c r="BD105" s="17">
        <f t="shared" si="11"/>
        <v>-86067.199999999968</v>
      </c>
    </row>
    <row r="106" spans="1:56" x14ac:dyDescent="0.25">
      <c r="A106" t="str">
        <f t="shared" si="7"/>
        <v>MSCG.BCHEXP</v>
      </c>
      <c r="B106" s="1" t="s">
        <v>150</v>
      </c>
      <c r="C106" s="1" t="s">
        <v>153</v>
      </c>
      <c r="D106" s="1" t="s">
        <v>30</v>
      </c>
      <c r="E106" s="17">
        <v>0</v>
      </c>
      <c r="F106" s="17">
        <v>0</v>
      </c>
      <c r="G106" s="17">
        <v>0</v>
      </c>
      <c r="H106" s="17">
        <v>0</v>
      </c>
      <c r="I106" s="17">
        <v>0</v>
      </c>
      <c r="J106" s="17">
        <v>137.68</v>
      </c>
      <c r="K106" s="17">
        <v>72.819999999999993</v>
      </c>
      <c r="L106" s="17">
        <v>0</v>
      </c>
      <c r="M106" s="17">
        <v>416.49000000000012</v>
      </c>
      <c r="N106" s="17">
        <v>290.75</v>
      </c>
      <c r="O106" s="17">
        <v>92.87</v>
      </c>
      <c r="P106" s="17">
        <v>66.61</v>
      </c>
      <c r="Q106" s="20">
        <v>0</v>
      </c>
      <c r="R106" s="20">
        <v>0</v>
      </c>
      <c r="S106" s="20">
        <v>0</v>
      </c>
      <c r="T106" s="20">
        <v>0</v>
      </c>
      <c r="U106" s="20">
        <v>0</v>
      </c>
      <c r="V106" s="20">
        <v>6.88</v>
      </c>
      <c r="W106" s="20">
        <v>3.64</v>
      </c>
      <c r="X106" s="20">
        <v>0</v>
      </c>
      <c r="Y106" s="20">
        <v>20.82</v>
      </c>
      <c r="Z106" s="20">
        <v>14.54</v>
      </c>
      <c r="AA106" s="20">
        <v>4.6399999999999997</v>
      </c>
      <c r="AB106" s="20">
        <v>3.33</v>
      </c>
      <c r="AC106" s="17">
        <v>0</v>
      </c>
      <c r="AD106" s="17">
        <v>0</v>
      </c>
      <c r="AE106" s="17">
        <v>0</v>
      </c>
      <c r="AF106" s="17">
        <v>0</v>
      </c>
      <c r="AG106" s="17">
        <v>0</v>
      </c>
      <c r="AH106" s="17">
        <v>20.46</v>
      </c>
      <c r="AI106" s="17">
        <v>10.67</v>
      </c>
      <c r="AJ106" s="17">
        <v>0</v>
      </c>
      <c r="AK106" s="17">
        <v>59.43</v>
      </c>
      <c r="AL106" s="17">
        <v>40.950000000000003</v>
      </c>
      <c r="AM106" s="17">
        <v>12.9</v>
      </c>
      <c r="AN106" s="17">
        <v>9.1300000000000008</v>
      </c>
      <c r="AO106" s="20">
        <v>0</v>
      </c>
      <c r="AP106" s="20">
        <v>0</v>
      </c>
      <c r="AQ106" s="20">
        <v>0</v>
      </c>
      <c r="AR106" s="20">
        <v>0</v>
      </c>
      <c r="AS106" s="20">
        <v>0</v>
      </c>
      <c r="AT106" s="20">
        <v>165.02</v>
      </c>
      <c r="AU106" s="20">
        <v>87.13</v>
      </c>
      <c r="AV106" s="20">
        <v>0</v>
      </c>
      <c r="AW106" s="20">
        <v>496.74000000000012</v>
      </c>
      <c r="AX106" s="20">
        <v>346.24</v>
      </c>
      <c r="AY106" s="20">
        <v>110.41000000000001</v>
      </c>
      <c r="AZ106" s="20">
        <v>79.069999999999993</v>
      </c>
      <c r="BA106" s="17">
        <f t="shared" si="12"/>
        <v>1077.22</v>
      </c>
      <c r="BB106" s="17">
        <f t="shared" si="13"/>
        <v>53.849999999999994</v>
      </c>
      <c r="BC106" s="17">
        <f t="shared" si="10"/>
        <v>153.54</v>
      </c>
      <c r="BD106" s="17">
        <f t="shared" si="11"/>
        <v>1284.6100000000001</v>
      </c>
    </row>
    <row r="107" spans="1:56" x14ac:dyDescent="0.25">
      <c r="A107" t="str">
        <f t="shared" ref="A107:A167" si="14">B107&amp;"."&amp;IF(D107="CES1/CES2",C107,IF(C107="CRE1/CRE2",C107,D107))</f>
        <v>GPWF.NEP1</v>
      </c>
      <c r="B107" s="1" t="s">
        <v>155</v>
      </c>
      <c r="C107" s="1" t="s">
        <v>156</v>
      </c>
      <c r="D107" s="1" t="s">
        <v>156</v>
      </c>
      <c r="E107" s="17">
        <v>-1709.1499999999987</v>
      </c>
      <c r="F107" s="17">
        <v>-1267.0600000000009</v>
      </c>
      <c r="G107" s="17">
        <v>-1051.2800000000013</v>
      </c>
      <c r="H107" s="17">
        <v>-1215.8099999999993</v>
      </c>
      <c r="I107" s="17">
        <v>-2662.4399999999964</v>
      </c>
      <c r="J107" s="17">
        <v>-2187.8500000000004</v>
      </c>
      <c r="K107" s="17">
        <v>-1258.2600000000007</v>
      </c>
      <c r="L107" s="17">
        <v>-1588.3800000000003</v>
      </c>
      <c r="M107" s="17">
        <v>-1053.7500000000002</v>
      </c>
      <c r="N107" s="17">
        <v>-770.31999999999971</v>
      </c>
      <c r="O107" s="17">
        <v>-714.04000000000087</v>
      </c>
      <c r="P107" s="17">
        <v>-656.76999999999896</v>
      </c>
      <c r="Q107" s="20">
        <v>-85.46</v>
      </c>
      <c r="R107" s="20">
        <v>-63.35</v>
      </c>
      <c r="S107" s="20">
        <v>-52.56</v>
      </c>
      <c r="T107" s="20">
        <v>-60.79</v>
      </c>
      <c r="U107" s="20">
        <v>-133.12</v>
      </c>
      <c r="V107" s="20">
        <v>-109.39</v>
      </c>
      <c r="W107" s="20">
        <v>-62.91</v>
      </c>
      <c r="X107" s="20">
        <v>-79.42</v>
      </c>
      <c r="Y107" s="20">
        <v>-52.69</v>
      </c>
      <c r="Z107" s="20">
        <v>-38.520000000000003</v>
      </c>
      <c r="AA107" s="20">
        <v>-35.700000000000003</v>
      </c>
      <c r="AB107" s="20">
        <v>-32.840000000000003</v>
      </c>
      <c r="AC107" s="17">
        <v>-271.61</v>
      </c>
      <c r="AD107" s="17">
        <v>-198.66</v>
      </c>
      <c r="AE107" s="17">
        <v>-162.82</v>
      </c>
      <c r="AF107" s="17">
        <v>-185.72</v>
      </c>
      <c r="AG107" s="17">
        <v>-401.22</v>
      </c>
      <c r="AH107" s="17">
        <v>-325.05</v>
      </c>
      <c r="AI107" s="17">
        <v>-184.36</v>
      </c>
      <c r="AJ107" s="17">
        <v>-229.69</v>
      </c>
      <c r="AK107" s="17">
        <v>-150.37</v>
      </c>
      <c r="AL107" s="17">
        <v>-108.5</v>
      </c>
      <c r="AM107" s="17">
        <v>-99.21</v>
      </c>
      <c r="AN107" s="17">
        <v>-90.03</v>
      </c>
      <c r="AO107" s="20">
        <v>-2066.2199999999989</v>
      </c>
      <c r="AP107" s="20">
        <v>-1529.0700000000008</v>
      </c>
      <c r="AQ107" s="20">
        <v>-1266.6600000000012</v>
      </c>
      <c r="AR107" s="20">
        <v>-1462.3199999999993</v>
      </c>
      <c r="AS107" s="20">
        <v>-3196.7799999999961</v>
      </c>
      <c r="AT107" s="20">
        <v>-2622.2900000000004</v>
      </c>
      <c r="AU107" s="20">
        <v>-1505.5300000000007</v>
      </c>
      <c r="AV107" s="20">
        <v>-1897.4900000000005</v>
      </c>
      <c r="AW107" s="20">
        <v>-1256.8100000000004</v>
      </c>
      <c r="AX107" s="20">
        <v>-917.33999999999969</v>
      </c>
      <c r="AY107" s="20">
        <v>-848.95000000000095</v>
      </c>
      <c r="AZ107" s="20">
        <v>-779.63999999999896</v>
      </c>
      <c r="BA107" s="17">
        <f t="shared" si="12"/>
        <v>-16135.109999999997</v>
      </c>
      <c r="BB107" s="17">
        <f t="shared" si="13"/>
        <v>-806.75000000000011</v>
      </c>
      <c r="BC107" s="17">
        <f t="shared" si="10"/>
        <v>-2407.2400000000002</v>
      </c>
      <c r="BD107" s="17">
        <f t="shared" si="11"/>
        <v>-19349.099999999999</v>
      </c>
    </row>
    <row r="108" spans="1:56" x14ac:dyDescent="0.25">
      <c r="A108" t="str">
        <f t="shared" si="14"/>
        <v>APNC.NOVAGEN15M</v>
      </c>
      <c r="B108" s="1" t="s">
        <v>157</v>
      </c>
      <c r="C108" s="1" t="s">
        <v>158</v>
      </c>
      <c r="D108" s="1" t="s">
        <v>158</v>
      </c>
      <c r="E108" s="17">
        <v>-14031.16</v>
      </c>
      <c r="F108" s="17">
        <v>-9368.9199999999983</v>
      </c>
      <c r="G108" s="17">
        <v>-5542.37</v>
      </c>
      <c r="H108" s="17">
        <v>-5222.5899999999992</v>
      </c>
      <c r="I108" s="17">
        <v>-17393.63</v>
      </c>
      <c r="J108" s="17">
        <v>-39381.9</v>
      </c>
      <c r="K108" s="17">
        <v>-7523.3799999999965</v>
      </c>
      <c r="L108" s="17">
        <v>-18465.529999999995</v>
      </c>
      <c r="M108" s="17">
        <v>-4702.5300000000007</v>
      </c>
      <c r="N108" s="17">
        <v>-4223.54</v>
      </c>
      <c r="O108" s="17">
        <v>-4765.9000000000015</v>
      </c>
      <c r="P108" s="17">
        <v>-5370.5700000000006</v>
      </c>
      <c r="Q108" s="20">
        <v>-701.56</v>
      </c>
      <c r="R108" s="20">
        <v>-468.45</v>
      </c>
      <c r="S108" s="20">
        <v>-277.12</v>
      </c>
      <c r="T108" s="20">
        <v>-261.13</v>
      </c>
      <c r="U108" s="20">
        <v>-869.68</v>
      </c>
      <c r="V108" s="20">
        <v>-1969.1</v>
      </c>
      <c r="W108" s="20">
        <v>-376.17</v>
      </c>
      <c r="X108" s="20">
        <v>-923.28</v>
      </c>
      <c r="Y108" s="20">
        <v>-235.13</v>
      </c>
      <c r="Z108" s="20">
        <v>-211.18</v>
      </c>
      <c r="AA108" s="20">
        <v>-238.3</v>
      </c>
      <c r="AB108" s="20">
        <v>-268.52999999999997</v>
      </c>
      <c r="AC108" s="17">
        <v>-2229.7600000000002</v>
      </c>
      <c r="AD108" s="17">
        <v>-1468.96</v>
      </c>
      <c r="AE108" s="17">
        <v>-858.37</v>
      </c>
      <c r="AF108" s="17">
        <v>-797.75</v>
      </c>
      <c r="AG108" s="17">
        <v>-2621.14</v>
      </c>
      <c r="AH108" s="17">
        <v>-5851.05</v>
      </c>
      <c r="AI108" s="17">
        <v>-1102.31</v>
      </c>
      <c r="AJ108" s="17">
        <v>-2670.23</v>
      </c>
      <c r="AK108" s="17">
        <v>-671.03</v>
      </c>
      <c r="AL108" s="17">
        <v>-594.87</v>
      </c>
      <c r="AM108" s="17">
        <v>-662.15</v>
      </c>
      <c r="AN108" s="17">
        <v>-736.23</v>
      </c>
      <c r="AO108" s="20">
        <v>-16962.48</v>
      </c>
      <c r="AP108" s="20">
        <v>-11306.329999999998</v>
      </c>
      <c r="AQ108" s="20">
        <v>-6677.86</v>
      </c>
      <c r="AR108" s="20">
        <v>-6281.4699999999993</v>
      </c>
      <c r="AS108" s="20">
        <v>-20884.45</v>
      </c>
      <c r="AT108" s="20">
        <v>-47202.05</v>
      </c>
      <c r="AU108" s="20">
        <v>-9001.8599999999969</v>
      </c>
      <c r="AV108" s="20">
        <v>-22059.039999999994</v>
      </c>
      <c r="AW108" s="20">
        <v>-5608.6900000000005</v>
      </c>
      <c r="AX108" s="20">
        <v>-5029.59</v>
      </c>
      <c r="AY108" s="20">
        <v>-5666.3500000000013</v>
      </c>
      <c r="AZ108" s="20">
        <v>-6375.33</v>
      </c>
      <c r="BA108" s="17">
        <f t="shared" si="12"/>
        <v>-135992.01999999999</v>
      </c>
      <c r="BB108" s="17">
        <f t="shared" si="13"/>
        <v>-6799.63</v>
      </c>
      <c r="BC108" s="17">
        <f t="shared" si="10"/>
        <v>-20263.849999999999</v>
      </c>
      <c r="BD108" s="17">
        <f t="shared" si="11"/>
        <v>-163055.49999999997</v>
      </c>
    </row>
    <row r="109" spans="1:56" x14ac:dyDescent="0.25">
      <c r="A109" t="str">
        <f t="shared" si="14"/>
        <v>NPC.NPC1</v>
      </c>
      <c r="B109" s="1" t="s">
        <v>159</v>
      </c>
      <c r="C109" s="1" t="s">
        <v>160</v>
      </c>
      <c r="D109" s="1" t="s">
        <v>160</v>
      </c>
      <c r="E109" s="17">
        <v>-336.21</v>
      </c>
      <c r="F109" s="17">
        <v>-2514.2399999999998</v>
      </c>
      <c r="G109" s="17">
        <v>-1072.23</v>
      </c>
      <c r="H109" s="17">
        <v>-452.69000000000005</v>
      </c>
      <c r="I109" s="17">
        <v>-11803.980000000001</v>
      </c>
      <c r="J109" s="17">
        <v>-23375.8</v>
      </c>
      <c r="K109" s="17">
        <v>-2104.7300000000005</v>
      </c>
      <c r="L109" s="17">
        <v>-6239.0500000000011</v>
      </c>
      <c r="M109" s="17">
        <v>-562.50000000000011</v>
      </c>
      <c r="N109" s="17">
        <v>-931.91000000000008</v>
      </c>
      <c r="O109" s="17">
        <v>-340.65</v>
      </c>
      <c r="P109" s="17">
        <v>-42.739999999999995</v>
      </c>
      <c r="Q109" s="20">
        <v>-16.809999999999999</v>
      </c>
      <c r="R109" s="20">
        <v>-125.71</v>
      </c>
      <c r="S109" s="20">
        <v>-53.61</v>
      </c>
      <c r="T109" s="20">
        <v>-22.63</v>
      </c>
      <c r="U109" s="20">
        <v>-590.20000000000005</v>
      </c>
      <c r="V109" s="20">
        <v>-1168.79</v>
      </c>
      <c r="W109" s="20">
        <v>-105.24</v>
      </c>
      <c r="X109" s="20">
        <v>-311.95</v>
      </c>
      <c r="Y109" s="20">
        <v>-28.13</v>
      </c>
      <c r="Z109" s="20">
        <v>-46.6</v>
      </c>
      <c r="AA109" s="20">
        <v>-17.03</v>
      </c>
      <c r="AB109" s="20">
        <v>-2.14</v>
      </c>
      <c r="AC109" s="17">
        <v>-53.43</v>
      </c>
      <c r="AD109" s="17">
        <v>-394.21</v>
      </c>
      <c r="AE109" s="17">
        <v>-166.06</v>
      </c>
      <c r="AF109" s="17">
        <v>-69.150000000000006</v>
      </c>
      <c r="AG109" s="17">
        <v>-1778.81</v>
      </c>
      <c r="AH109" s="17">
        <v>-3472.99</v>
      </c>
      <c r="AI109" s="17">
        <v>-308.38</v>
      </c>
      <c r="AJ109" s="17">
        <v>-902.21</v>
      </c>
      <c r="AK109" s="17">
        <v>-80.27</v>
      </c>
      <c r="AL109" s="17">
        <v>-131.26</v>
      </c>
      <c r="AM109" s="17">
        <v>-47.33</v>
      </c>
      <c r="AN109" s="17">
        <v>-5.86</v>
      </c>
      <c r="AO109" s="20">
        <v>-406.45</v>
      </c>
      <c r="AP109" s="20">
        <v>-3034.16</v>
      </c>
      <c r="AQ109" s="20">
        <v>-1291.8999999999999</v>
      </c>
      <c r="AR109" s="20">
        <v>-544.47</v>
      </c>
      <c r="AS109" s="20">
        <v>-14172.990000000002</v>
      </c>
      <c r="AT109" s="20">
        <v>-28017.58</v>
      </c>
      <c r="AU109" s="20">
        <v>-2518.3500000000004</v>
      </c>
      <c r="AV109" s="20">
        <v>-7453.2100000000009</v>
      </c>
      <c r="AW109" s="20">
        <v>-670.90000000000009</v>
      </c>
      <c r="AX109" s="20">
        <v>-1109.77</v>
      </c>
      <c r="AY109" s="20">
        <v>-405.00999999999993</v>
      </c>
      <c r="AZ109" s="20">
        <v>-50.739999999999995</v>
      </c>
      <c r="BA109" s="17">
        <f t="shared" si="12"/>
        <v>-49776.73000000001</v>
      </c>
      <c r="BB109" s="17">
        <f t="shared" si="13"/>
        <v>-2488.8399999999997</v>
      </c>
      <c r="BC109" s="17">
        <f t="shared" si="10"/>
        <v>-7409.96</v>
      </c>
      <c r="BD109" s="17">
        <f t="shared" si="11"/>
        <v>-59675.53</v>
      </c>
    </row>
    <row r="110" spans="1:56" x14ac:dyDescent="0.25">
      <c r="A110" t="str">
        <f t="shared" si="14"/>
        <v>GPI.NPP1</v>
      </c>
      <c r="B110" s="1" t="s">
        <v>161</v>
      </c>
      <c r="C110" s="1" t="s">
        <v>162</v>
      </c>
      <c r="D110" s="1" t="s">
        <v>162</v>
      </c>
      <c r="E110" s="17">
        <v>-33420.400000000016</v>
      </c>
      <c r="F110" s="17">
        <v>-31554.889999999996</v>
      </c>
      <c r="G110" s="17">
        <v>-4504.84</v>
      </c>
      <c r="H110" s="17">
        <v>-410.71000000000004</v>
      </c>
      <c r="I110" s="17">
        <v>-103451.78</v>
      </c>
      <c r="J110" s="17">
        <v>-206083.88000000003</v>
      </c>
      <c r="K110" s="17">
        <v>-19096.649999999994</v>
      </c>
      <c r="L110" s="17">
        <v>-40003.720000000008</v>
      </c>
      <c r="M110" s="17">
        <v>-1967.3800000000006</v>
      </c>
      <c r="N110" s="17">
        <v>-5446.6</v>
      </c>
      <c r="O110" s="17">
        <v>-24787.23</v>
      </c>
      <c r="P110" s="17">
        <v>-10154.030000000002</v>
      </c>
      <c r="Q110" s="20">
        <v>-1671.02</v>
      </c>
      <c r="R110" s="20">
        <v>-1577.74</v>
      </c>
      <c r="S110" s="20">
        <v>-225.24</v>
      </c>
      <c r="T110" s="20">
        <v>-20.54</v>
      </c>
      <c r="U110" s="20">
        <v>-5172.59</v>
      </c>
      <c r="V110" s="20">
        <v>-10304.19</v>
      </c>
      <c r="W110" s="20">
        <v>-954.83</v>
      </c>
      <c r="X110" s="20">
        <v>-2000.19</v>
      </c>
      <c r="Y110" s="20">
        <v>-98.37</v>
      </c>
      <c r="Z110" s="20">
        <v>-272.33</v>
      </c>
      <c r="AA110" s="20">
        <v>-1239.3599999999999</v>
      </c>
      <c r="AB110" s="20">
        <v>-507.7</v>
      </c>
      <c r="AC110" s="17">
        <v>-5310.99</v>
      </c>
      <c r="AD110" s="17">
        <v>-4947.53</v>
      </c>
      <c r="AE110" s="17">
        <v>-697.68</v>
      </c>
      <c r="AF110" s="17">
        <v>-62.74</v>
      </c>
      <c r="AG110" s="17">
        <v>-15589.7</v>
      </c>
      <c r="AH110" s="17">
        <v>-30618.31</v>
      </c>
      <c r="AI110" s="17">
        <v>-2797.99</v>
      </c>
      <c r="AJ110" s="17">
        <v>-5784.79</v>
      </c>
      <c r="AK110" s="17">
        <v>-280.74</v>
      </c>
      <c r="AL110" s="17">
        <v>-767.13</v>
      </c>
      <c r="AM110" s="17">
        <v>-3443.82</v>
      </c>
      <c r="AN110" s="17">
        <v>-1391.97</v>
      </c>
      <c r="AO110" s="20">
        <v>-40402.410000000011</v>
      </c>
      <c r="AP110" s="20">
        <v>-38080.159999999996</v>
      </c>
      <c r="AQ110" s="20">
        <v>-5427.76</v>
      </c>
      <c r="AR110" s="20">
        <v>-493.99000000000007</v>
      </c>
      <c r="AS110" s="20">
        <v>-124214.06999999999</v>
      </c>
      <c r="AT110" s="20">
        <v>-247006.38000000003</v>
      </c>
      <c r="AU110" s="20">
        <v>-22849.469999999994</v>
      </c>
      <c r="AV110" s="20">
        <v>-47788.700000000012</v>
      </c>
      <c r="AW110" s="20">
        <v>-2346.4900000000007</v>
      </c>
      <c r="AX110" s="20">
        <v>-6486.06</v>
      </c>
      <c r="AY110" s="20">
        <v>-29470.41</v>
      </c>
      <c r="AZ110" s="20">
        <v>-12053.700000000003</v>
      </c>
      <c r="BA110" s="17">
        <f t="shared" si="12"/>
        <v>-480882.11000000004</v>
      </c>
      <c r="BB110" s="17">
        <f t="shared" si="13"/>
        <v>-24044.100000000002</v>
      </c>
      <c r="BC110" s="17">
        <f t="shared" si="10"/>
        <v>-71693.390000000014</v>
      </c>
      <c r="BD110" s="17">
        <f t="shared" si="11"/>
        <v>-576619.6</v>
      </c>
    </row>
    <row r="111" spans="1:56" x14ac:dyDescent="0.25">
      <c r="A111" t="str">
        <f t="shared" si="14"/>
        <v>NRG.NRG3</v>
      </c>
      <c r="B111" s="1" t="s">
        <v>163</v>
      </c>
      <c r="C111" s="1" t="s">
        <v>164</v>
      </c>
      <c r="D111" s="1" t="s">
        <v>164</v>
      </c>
      <c r="E111" s="17">
        <v>-1274.6600000000003</v>
      </c>
      <c r="F111" s="17">
        <v>-2.99</v>
      </c>
      <c r="G111" s="17">
        <v>0</v>
      </c>
      <c r="H111" s="17">
        <v>0</v>
      </c>
      <c r="I111" s="17">
        <v>-3.4</v>
      </c>
      <c r="J111" s="17">
        <v>0</v>
      </c>
      <c r="K111" s="17">
        <v>0</v>
      </c>
      <c r="L111" s="17">
        <v>0</v>
      </c>
      <c r="M111" s="17">
        <v>0</v>
      </c>
      <c r="N111" s="17">
        <v>-432.49999999999994</v>
      </c>
      <c r="O111" s="17">
        <v>-812.07999999999993</v>
      </c>
      <c r="P111" s="17">
        <v>-632.74000000000012</v>
      </c>
      <c r="Q111" s="20">
        <v>-63.73</v>
      </c>
      <c r="R111" s="20">
        <v>-0.15</v>
      </c>
      <c r="S111" s="20">
        <v>0</v>
      </c>
      <c r="T111" s="20">
        <v>0</v>
      </c>
      <c r="U111" s="20">
        <v>-0.17</v>
      </c>
      <c r="V111" s="20">
        <v>0</v>
      </c>
      <c r="W111" s="20">
        <v>0</v>
      </c>
      <c r="X111" s="20">
        <v>0</v>
      </c>
      <c r="Y111" s="20">
        <v>0</v>
      </c>
      <c r="Z111" s="20">
        <v>-21.63</v>
      </c>
      <c r="AA111" s="20">
        <v>-40.6</v>
      </c>
      <c r="AB111" s="20">
        <v>-31.64</v>
      </c>
      <c r="AC111" s="17">
        <v>-202.56</v>
      </c>
      <c r="AD111" s="17">
        <v>-0.47</v>
      </c>
      <c r="AE111" s="17">
        <v>0</v>
      </c>
      <c r="AF111" s="17">
        <v>0</v>
      </c>
      <c r="AG111" s="17">
        <v>-0.51</v>
      </c>
      <c r="AH111" s="17">
        <v>0</v>
      </c>
      <c r="AI111" s="17">
        <v>0</v>
      </c>
      <c r="AJ111" s="17">
        <v>0</v>
      </c>
      <c r="AK111" s="17">
        <v>0</v>
      </c>
      <c r="AL111" s="17">
        <v>-60.92</v>
      </c>
      <c r="AM111" s="17">
        <v>-112.83</v>
      </c>
      <c r="AN111" s="17">
        <v>-86.74</v>
      </c>
      <c r="AO111" s="20">
        <v>-1540.9500000000003</v>
      </c>
      <c r="AP111" s="20">
        <v>-3.6100000000000003</v>
      </c>
      <c r="AQ111" s="20">
        <v>0</v>
      </c>
      <c r="AR111" s="20">
        <v>0</v>
      </c>
      <c r="AS111" s="20">
        <v>-4.08</v>
      </c>
      <c r="AT111" s="20">
        <v>0</v>
      </c>
      <c r="AU111" s="20">
        <v>0</v>
      </c>
      <c r="AV111" s="20">
        <v>0</v>
      </c>
      <c r="AW111" s="20">
        <v>0</v>
      </c>
      <c r="AX111" s="20">
        <v>-515.04999999999995</v>
      </c>
      <c r="AY111" s="20">
        <v>-965.51</v>
      </c>
      <c r="AZ111" s="20">
        <v>-751.12000000000012</v>
      </c>
      <c r="BA111" s="17">
        <f t="shared" si="12"/>
        <v>-3158.3700000000003</v>
      </c>
      <c r="BB111" s="17">
        <f t="shared" si="13"/>
        <v>-157.92000000000002</v>
      </c>
      <c r="BC111" s="17">
        <f t="shared" si="10"/>
        <v>-464.03</v>
      </c>
      <c r="BD111" s="17">
        <f t="shared" si="11"/>
        <v>-3780.3199999999997</v>
      </c>
    </row>
    <row r="112" spans="1:56" x14ac:dyDescent="0.25">
      <c r="A112" t="str">
        <f t="shared" si="14"/>
        <v>NXI.NX01</v>
      </c>
      <c r="B112" s="1" t="s">
        <v>165</v>
      </c>
      <c r="C112" s="1" t="s">
        <v>166</v>
      </c>
      <c r="D112" s="1" t="s">
        <v>166</v>
      </c>
      <c r="E112" s="17">
        <v>-51150.12</v>
      </c>
      <c r="F112" s="17">
        <v>-42056.24</v>
      </c>
      <c r="G112" s="17">
        <v>-9009.77</v>
      </c>
      <c r="H112" s="17">
        <v>-16645.03</v>
      </c>
      <c r="I112" s="17">
        <v>-54269.85</v>
      </c>
      <c r="J112" s="17">
        <v>-160829.64000000001</v>
      </c>
      <c r="K112" s="17">
        <v>-16278.31</v>
      </c>
      <c r="L112" s="17">
        <v>-40123.93</v>
      </c>
      <c r="M112" s="17">
        <v>-15660.560000000001</v>
      </c>
      <c r="N112" s="17">
        <v>-9727.31</v>
      </c>
      <c r="O112" s="17">
        <v>-14441.779999999999</v>
      </c>
      <c r="P112" s="17">
        <v>-14275.25</v>
      </c>
      <c r="Q112" s="20">
        <v>-2557.5100000000002</v>
      </c>
      <c r="R112" s="20">
        <v>-2102.81</v>
      </c>
      <c r="S112" s="20">
        <v>-450.49</v>
      </c>
      <c r="T112" s="20">
        <v>-832.25</v>
      </c>
      <c r="U112" s="20">
        <v>-2713.49</v>
      </c>
      <c r="V112" s="20">
        <v>-8041.48</v>
      </c>
      <c r="W112" s="20">
        <v>-813.92</v>
      </c>
      <c r="X112" s="20">
        <v>-2006.2</v>
      </c>
      <c r="Y112" s="20">
        <v>-783.03</v>
      </c>
      <c r="Z112" s="20">
        <v>-486.37</v>
      </c>
      <c r="AA112" s="20">
        <v>-722.09</v>
      </c>
      <c r="AB112" s="20">
        <v>-713.76</v>
      </c>
      <c r="AC112" s="17">
        <v>-8128.5</v>
      </c>
      <c r="AD112" s="17">
        <v>-6594.05</v>
      </c>
      <c r="AE112" s="17">
        <v>-1395.37</v>
      </c>
      <c r="AF112" s="17">
        <v>-2542.5300000000002</v>
      </c>
      <c r="AG112" s="17">
        <v>-8178.22</v>
      </c>
      <c r="AH112" s="17">
        <v>-23894.799999999999</v>
      </c>
      <c r="AI112" s="17">
        <v>-2385.0500000000002</v>
      </c>
      <c r="AJ112" s="17">
        <v>-5802.17</v>
      </c>
      <c r="AK112" s="17">
        <v>-2234.69</v>
      </c>
      <c r="AL112" s="17">
        <v>-1370.05</v>
      </c>
      <c r="AM112" s="17">
        <v>-2006.47</v>
      </c>
      <c r="AN112" s="17">
        <v>-1956.93</v>
      </c>
      <c r="AO112" s="20">
        <v>-61836.130000000005</v>
      </c>
      <c r="AP112" s="20">
        <v>-50753.1</v>
      </c>
      <c r="AQ112" s="20">
        <v>-10855.630000000001</v>
      </c>
      <c r="AR112" s="20">
        <v>-20019.809999999998</v>
      </c>
      <c r="AS112" s="20">
        <v>-65161.56</v>
      </c>
      <c r="AT112" s="20">
        <v>-192765.92</v>
      </c>
      <c r="AU112" s="20">
        <v>-19477.28</v>
      </c>
      <c r="AV112" s="20">
        <v>-47932.299999999996</v>
      </c>
      <c r="AW112" s="20">
        <v>-18678.28</v>
      </c>
      <c r="AX112" s="20">
        <v>-11583.73</v>
      </c>
      <c r="AY112" s="20">
        <v>-17170.34</v>
      </c>
      <c r="AZ112" s="20">
        <v>-16945.939999999999</v>
      </c>
      <c r="BA112" s="17">
        <f t="shared" si="12"/>
        <v>-444467.79000000004</v>
      </c>
      <c r="BB112" s="17">
        <f t="shared" si="13"/>
        <v>-22223.399999999994</v>
      </c>
      <c r="BC112" s="17">
        <f t="shared" si="10"/>
        <v>-66488.83</v>
      </c>
      <c r="BD112" s="17">
        <f t="shared" si="11"/>
        <v>-533180.02</v>
      </c>
    </row>
    <row r="113" spans="1:56" x14ac:dyDescent="0.25">
      <c r="A113" t="str">
        <f t="shared" si="14"/>
        <v>NXI.NX02</v>
      </c>
      <c r="B113" s="1" t="s">
        <v>165</v>
      </c>
      <c r="C113" s="1" t="s">
        <v>167</v>
      </c>
      <c r="D113" s="1" t="s">
        <v>167</v>
      </c>
      <c r="E113" s="17">
        <v>18899.170000000002</v>
      </c>
      <c r="F113" s="17">
        <v>28476.499999999996</v>
      </c>
      <c r="G113" s="17">
        <v>13165.43</v>
      </c>
      <c r="H113" s="17">
        <v>6483.7400000000007</v>
      </c>
      <c r="I113" s="17">
        <v>19511.45</v>
      </c>
      <c r="J113" s="17">
        <v>5820.3099999999986</v>
      </c>
      <c r="K113" s="17">
        <v>18991.219999999998</v>
      </c>
      <c r="L113" s="17">
        <v>9700.76</v>
      </c>
      <c r="M113" s="17">
        <v>10946.530000000002</v>
      </c>
      <c r="N113" s="17">
        <v>14234.31</v>
      </c>
      <c r="O113" s="17">
        <v>23441.699999999993</v>
      </c>
      <c r="P113" s="17">
        <v>16695.37</v>
      </c>
      <c r="Q113" s="20">
        <v>944.96</v>
      </c>
      <c r="R113" s="20">
        <v>1423.83</v>
      </c>
      <c r="S113" s="20">
        <v>658.27</v>
      </c>
      <c r="T113" s="20">
        <v>324.19</v>
      </c>
      <c r="U113" s="20">
        <v>975.57</v>
      </c>
      <c r="V113" s="20">
        <v>291.02</v>
      </c>
      <c r="W113" s="20">
        <v>949.56</v>
      </c>
      <c r="X113" s="20">
        <v>485.04</v>
      </c>
      <c r="Y113" s="20">
        <v>547.33000000000004</v>
      </c>
      <c r="Z113" s="20">
        <v>711.72</v>
      </c>
      <c r="AA113" s="20">
        <v>1172.0899999999999</v>
      </c>
      <c r="AB113" s="20">
        <v>834.77</v>
      </c>
      <c r="AC113" s="17">
        <v>3003.35</v>
      </c>
      <c r="AD113" s="17">
        <v>4464.87</v>
      </c>
      <c r="AE113" s="17">
        <v>2038.98</v>
      </c>
      <c r="AF113" s="17">
        <v>990.39</v>
      </c>
      <c r="AG113" s="17">
        <v>2940.29</v>
      </c>
      <c r="AH113" s="17">
        <v>864.74</v>
      </c>
      <c r="AI113" s="17">
        <v>2782.54</v>
      </c>
      <c r="AJ113" s="17">
        <v>1402.79</v>
      </c>
      <c r="AK113" s="17">
        <v>1562.02</v>
      </c>
      <c r="AL113" s="17">
        <v>2004.85</v>
      </c>
      <c r="AM113" s="17">
        <v>3256.87</v>
      </c>
      <c r="AN113" s="17">
        <v>2288.6999999999998</v>
      </c>
      <c r="AO113" s="20">
        <v>22847.48</v>
      </c>
      <c r="AP113" s="20">
        <v>34365.199999999997</v>
      </c>
      <c r="AQ113" s="20">
        <v>15862.68</v>
      </c>
      <c r="AR113" s="20">
        <v>7798.3200000000006</v>
      </c>
      <c r="AS113" s="20">
        <v>23427.31</v>
      </c>
      <c r="AT113" s="20">
        <v>6976.0699999999979</v>
      </c>
      <c r="AU113" s="20">
        <v>22723.32</v>
      </c>
      <c r="AV113" s="20">
        <v>11588.59</v>
      </c>
      <c r="AW113" s="20">
        <v>13055.880000000003</v>
      </c>
      <c r="AX113" s="20">
        <v>16950.879999999997</v>
      </c>
      <c r="AY113" s="20">
        <v>27870.659999999993</v>
      </c>
      <c r="AZ113" s="20">
        <v>19818.84</v>
      </c>
      <c r="BA113" s="17">
        <f t="shared" si="12"/>
        <v>186366.48999999996</v>
      </c>
      <c r="BB113" s="17">
        <f t="shared" si="13"/>
        <v>9318.35</v>
      </c>
      <c r="BC113" s="17">
        <f t="shared" si="10"/>
        <v>27600.389999999996</v>
      </c>
      <c r="BD113" s="17">
        <f t="shared" si="11"/>
        <v>223285.22999999998</v>
      </c>
    </row>
    <row r="114" spans="1:56" x14ac:dyDescent="0.25">
      <c r="A114" t="str">
        <f t="shared" si="14"/>
        <v>CUPC.OMRH</v>
      </c>
      <c r="B114" s="1" t="s">
        <v>168</v>
      </c>
      <c r="C114" s="1" t="s">
        <v>169</v>
      </c>
      <c r="D114" s="1" t="s">
        <v>169</v>
      </c>
      <c r="E114" s="17">
        <v>-6208.39</v>
      </c>
      <c r="F114" s="17">
        <v>-3942.5900000000006</v>
      </c>
      <c r="G114" s="17">
        <v>-5653.08</v>
      </c>
      <c r="H114" s="17">
        <v>-6690.4100000000008</v>
      </c>
      <c r="I114" s="17">
        <v>-23625.659999999996</v>
      </c>
      <c r="J114" s="17">
        <v>-43847.46</v>
      </c>
      <c r="K114" s="17">
        <v>-8350.8700000000008</v>
      </c>
      <c r="L114" s="17">
        <v>-10378.159999999998</v>
      </c>
      <c r="M114" s="17">
        <v>-3119.26</v>
      </c>
      <c r="N114" s="17">
        <v>-2048.6000000000004</v>
      </c>
      <c r="O114" s="17">
        <v>-1643.09</v>
      </c>
      <c r="P114" s="17">
        <v>-898.26</v>
      </c>
      <c r="Q114" s="20">
        <v>-310.42</v>
      </c>
      <c r="R114" s="20">
        <v>-197.13</v>
      </c>
      <c r="S114" s="20">
        <v>-282.64999999999998</v>
      </c>
      <c r="T114" s="20">
        <v>-334.52</v>
      </c>
      <c r="U114" s="20">
        <v>-1181.28</v>
      </c>
      <c r="V114" s="20">
        <v>-2192.37</v>
      </c>
      <c r="W114" s="20">
        <v>-417.54</v>
      </c>
      <c r="X114" s="20">
        <v>-518.91</v>
      </c>
      <c r="Y114" s="20">
        <v>-155.96</v>
      </c>
      <c r="Z114" s="20">
        <v>-102.43</v>
      </c>
      <c r="AA114" s="20">
        <v>-82.15</v>
      </c>
      <c r="AB114" s="20">
        <v>-44.91</v>
      </c>
      <c r="AC114" s="17">
        <v>-986.6</v>
      </c>
      <c r="AD114" s="17">
        <v>-618.16</v>
      </c>
      <c r="AE114" s="17">
        <v>-875.51</v>
      </c>
      <c r="AF114" s="17">
        <v>-1021.96</v>
      </c>
      <c r="AG114" s="17">
        <v>-3560.28</v>
      </c>
      <c r="AH114" s="17">
        <v>-6514.51</v>
      </c>
      <c r="AI114" s="17">
        <v>-1223.55</v>
      </c>
      <c r="AJ114" s="17">
        <v>-1500.75</v>
      </c>
      <c r="AK114" s="17">
        <v>-445.1</v>
      </c>
      <c r="AL114" s="17">
        <v>-288.54000000000002</v>
      </c>
      <c r="AM114" s="17">
        <v>-228.28</v>
      </c>
      <c r="AN114" s="17">
        <v>-123.14</v>
      </c>
      <c r="AO114" s="20">
        <v>-7505.4100000000008</v>
      </c>
      <c r="AP114" s="20">
        <v>-4757.88</v>
      </c>
      <c r="AQ114" s="20">
        <v>-6811.24</v>
      </c>
      <c r="AR114" s="20">
        <v>-8046.89</v>
      </c>
      <c r="AS114" s="20">
        <v>-28367.219999999994</v>
      </c>
      <c r="AT114" s="20">
        <v>-52554.340000000004</v>
      </c>
      <c r="AU114" s="20">
        <v>-9991.9600000000009</v>
      </c>
      <c r="AV114" s="20">
        <v>-12397.819999999998</v>
      </c>
      <c r="AW114" s="20">
        <v>-3720.32</v>
      </c>
      <c r="AX114" s="20">
        <v>-2439.5700000000002</v>
      </c>
      <c r="AY114" s="20">
        <v>-1953.52</v>
      </c>
      <c r="AZ114" s="20">
        <v>-1066.31</v>
      </c>
      <c r="BA114" s="17">
        <f t="shared" si="12"/>
        <v>-116405.82999999999</v>
      </c>
      <c r="BB114" s="17">
        <f t="shared" si="13"/>
        <v>-5820.2699999999995</v>
      </c>
      <c r="BC114" s="17">
        <f t="shared" si="10"/>
        <v>-17386.379999999997</v>
      </c>
      <c r="BD114" s="17">
        <f t="shared" si="11"/>
        <v>-139612.47999999998</v>
      </c>
    </row>
    <row r="115" spans="1:56" x14ac:dyDescent="0.25">
      <c r="A115" t="str">
        <f t="shared" si="14"/>
        <v>OWFL.OWF1</v>
      </c>
      <c r="B115" s="1" t="s">
        <v>170</v>
      </c>
      <c r="C115" s="1" t="s">
        <v>171</v>
      </c>
      <c r="D115" s="1" t="s">
        <v>171</v>
      </c>
      <c r="E115" s="17">
        <v>-484.89999999999941</v>
      </c>
      <c r="F115" s="17">
        <v>-238.09999999999985</v>
      </c>
      <c r="G115" s="17">
        <v>-345.18000000000075</v>
      </c>
      <c r="H115" s="17">
        <v>-225.61000000000161</v>
      </c>
      <c r="I115" s="17">
        <v>-159.58999999999926</v>
      </c>
      <c r="J115" s="17">
        <v>-251.41999999999905</v>
      </c>
      <c r="K115" s="17">
        <v>-518.79000000000065</v>
      </c>
      <c r="L115" s="17">
        <v>-592.2900000000011</v>
      </c>
      <c r="M115" s="17">
        <v>-606.45999999999992</v>
      </c>
      <c r="N115" s="17">
        <v>-7.9580786405131221E-13</v>
      </c>
      <c r="O115" s="17">
        <v>1.0000000001184617E-2</v>
      </c>
      <c r="P115" s="17">
        <v>-7.3896444519050419E-13</v>
      </c>
      <c r="Q115" s="20">
        <v>-24.25</v>
      </c>
      <c r="R115" s="20">
        <v>-11.91</v>
      </c>
      <c r="S115" s="20">
        <v>-17.260000000000002</v>
      </c>
      <c r="T115" s="20">
        <v>-11.28</v>
      </c>
      <c r="U115" s="20">
        <v>-7.98</v>
      </c>
      <c r="V115" s="20">
        <v>-12.57</v>
      </c>
      <c r="W115" s="20">
        <v>-25.94</v>
      </c>
      <c r="X115" s="20">
        <v>-29.61</v>
      </c>
      <c r="Y115" s="20">
        <v>-30.32</v>
      </c>
      <c r="Z115" s="20">
        <v>0</v>
      </c>
      <c r="AA115" s="20">
        <v>0</v>
      </c>
      <c r="AB115" s="20">
        <v>0</v>
      </c>
      <c r="AC115" s="17">
        <v>-77.06</v>
      </c>
      <c r="AD115" s="17">
        <v>-37.33</v>
      </c>
      <c r="AE115" s="17">
        <v>-53.46</v>
      </c>
      <c r="AF115" s="17">
        <v>-34.46</v>
      </c>
      <c r="AG115" s="17">
        <v>-24.05</v>
      </c>
      <c r="AH115" s="17">
        <v>-37.35</v>
      </c>
      <c r="AI115" s="17">
        <v>-76.010000000000005</v>
      </c>
      <c r="AJ115" s="17">
        <v>-85.65</v>
      </c>
      <c r="AK115" s="17">
        <v>-86.54</v>
      </c>
      <c r="AL115" s="17">
        <v>0</v>
      </c>
      <c r="AM115" s="17">
        <v>0</v>
      </c>
      <c r="AN115" s="17">
        <v>0</v>
      </c>
      <c r="AO115" s="20">
        <v>-586.20999999999935</v>
      </c>
      <c r="AP115" s="20">
        <v>-287.33999999999986</v>
      </c>
      <c r="AQ115" s="20">
        <v>-415.90000000000072</v>
      </c>
      <c r="AR115" s="20">
        <v>-271.35000000000161</v>
      </c>
      <c r="AS115" s="20">
        <v>-191.61999999999927</v>
      </c>
      <c r="AT115" s="20">
        <v>-301.33999999999907</v>
      </c>
      <c r="AU115" s="20">
        <v>-620.74000000000069</v>
      </c>
      <c r="AV115" s="20">
        <v>-707.55000000000109</v>
      </c>
      <c r="AW115" s="20">
        <v>-723.31999999999994</v>
      </c>
      <c r="AX115" s="20">
        <v>-7.9580786405131221E-13</v>
      </c>
      <c r="AY115" s="20">
        <v>1.0000000001184617E-2</v>
      </c>
      <c r="AZ115" s="20">
        <v>-7.3896444519050419E-13</v>
      </c>
      <c r="BA115" s="17">
        <f t="shared" si="12"/>
        <v>-3422.3300000000027</v>
      </c>
      <c r="BB115" s="17">
        <f t="shared" si="13"/>
        <v>-171.12</v>
      </c>
      <c r="BC115" s="17">
        <f t="shared" si="10"/>
        <v>-511.91</v>
      </c>
      <c r="BD115" s="17">
        <f t="shared" si="11"/>
        <v>-4105.3600000000024</v>
      </c>
    </row>
    <row r="116" spans="1:56" x14ac:dyDescent="0.25">
      <c r="A116" t="str">
        <f t="shared" si="14"/>
        <v>CUPC.PH1</v>
      </c>
      <c r="B116" s="1" t="s">
        <v>168</v>
      </c>
      <c r="C116" s="1" t="s">
        <v>172</v>
      </c>
      <c r="D116" s="1" t="s">
        <v>172</v>
      </c>
      <c r="E116" s="17">
        <v>-12341.059999999998</v>
      </c>
      <c r="F116" s="17">
        <v>-7471.4299999999976</v>
      </c>
      <c r="G116" s="17">
        <v>-8540.0300000000025</v>
      </c>
      <c r="H116" s="17">
        <v>-6647.51</v>
      </c>
      <c r="I116" s="17">
        <v>-29002.570000000007</v>
      </c>
      <c r="J116" s="17">
        <v>-58124.820000000007</v>
      </c>
      <c r="K116" s="17">
        <v>-3801</v>
      </c>
      <c r="L116" s="17">
        <v>-16851.730000000003</v>
      </c>
      <c r="M116" s="17">
        <v>-7255.2800000000016</v>
      </c>
      <c r="N116" s="17">
        <v>-18647.149999999998</v>
      </c>
      <c r="O116" s="17">
        <v>-3574.7099999999987</v>
      </c>
      <c r="P116" s="17">
        <v>-2102.9100000000003</v>
      </c>
      <c r="Q116" s="20">
        <v>-617.04999999999995</v>
      </c>
      <c r="R116" s="20">
        <v>-373.57</v>
      </c>
      <c r="S116" s="20">
        <v>-427</v>
      </c>
      <c r="T116" s="20">
        <v>-332.38</v>
      </c>
      <c r="U116" s="20">
        <v>-1450.13</v>
      </c>
      <c r="V116" s="20">
        <v>-2906.24</v>
      </c>
      <c r="W116" s="20">
        <v>-190.05</v>
      </c>
      <c r="X116" s="20">
        <v>-842.59</v>
      </c>
      <c r="Y116" s="20">
        <v>-362.76</v>
      </c>
      <c r="Z116" s="20">
        <v>-932.36</v>
      </c>
      <c r="AA116" s="20">
        <v>-178.74</v>
      </c>
      <c r="AB116" s="20">
        <v>-105.15</v>
      </c>
      <c r="AC116" s="17">
        <v>-1961.17</v>
      </c>
      <c r="AD116" s="17">
        <v>-1171.45</v>
      </c>
      <c r="AE116" s="17">
        <v>-1322.62</v>
      </c>
      <c r="AF116" s="17">
        <v>-1015.41</v>
      </c>
      <c r="AG116" s="17">
        <v>-4370.55</v>
      </c>
      <c r="AH116" s="17">
        <v>-8635.73</v>
      </c>
      <c r="AI116" s="17">
        <v>-556.91</v>
      </c>
      <c r="AJ116" s="17">
        <v>-2436.87</v>
      </c>
      <c r="AK116" s="17">
        <v>-1035.29</v>
      </c>
      <c r="AL116" s="17">
        <v>-2626.38</v>
      </c>
      <c r="AM116" s="17">
        <v>-496.65</v>
      </c>
      <c r="AN116" s="17">
        <v>-288.27999999999997</v>
      </c>
      <c r="AO116" s="20">
        <v>-14919.279999999997</v>
      </c>
      <c r="AP116" s="20">
        <v>-9016.4499999999971</v>
      </c>
      <c r="AQ116" s="20">
        <v>-10289.650000000001</v>
      </c>
      <c r="AR116" s="20">
        <v>-7995.3</v>
      </c>
      <c r="AS116" s="20">
        <v>-34823.250000000007</v>
      </c>
      <c r="AT116" s="20">
        <v>-69666.790000000008</v>
      </c>
      <c r="AU116" s="20">
        <v>-4547.96</v>
      </c>
      <c r="AV116" s="20">
        <v>-20131.190000000002</v>
      </c>
      <c r="AW116" s="20">
        <v>-8653.3300000000017</v>
      </c>
      <c r="AX116" s="20">
        <v>-22205.89</v>
      </c>
      <c r="AY116" s="20">
        <v>-4250.0999999999985</v>
      </c>
      <c r="AZ116" s="20">
        <v>-2496.34</v>
      </c>
      <c r="BA116" s="17">
        <f t="shared" si="12"/>
        <v>-174360.2</v>
      </c>
      <c r="BB116" s="17">
        <f t="shared" si="13"/>
        <v>-8718.02</v>
      </c>
      <c r="BC116" s="17">
        <f t="shared" si="10"/>
        <v>-25917.31</v>
      </c>
      <c r="BD116" s="17">
        <f t="shared" si="11"/>
        <v>-208995.53000000003</v>
      </c>
    </row>
    <row r="117" spans="1:56" x14ac:dyDescent="0.25">
      <c r="A117" t="str">
        <f t="shared" si="14"/>
        <v>CWPI.PKNE</v>
      </c>
      <c r="B117" s="1" t="s">
        <v>71</v>
      </c>
      <c r="C117" s="1" t="s">
        <v>173</v>
      </c>
      <c r="D117" s="1" t="s">
        <v>173</v>
      </c>
      <c r="E117" s="17">
        <v>2056.91</v>
      </c>
      <c r="F117" s="17">
        <v>1175.8599999999997</v>
      </c>
      <c r="G117" s="17">
        <v>1904.1100000000001</v>
      </c>
      <c r="H117" s="17">
        <v>1288.46</v>
      </c>
      <c r="I117" s="17">
        <v>232.95999999999998</v>
      </c>
      <c r="J117" s="17">
        <v>1213.6699999999998</v>
      </c>
      <c r="K117" s="17">
        <v>720.96999999999991</v>
      </c>
      <c r="L117" s="17">
        <v>788.50000000000011</v>
      </c>
      <c r="M117" s="17">
        <v>771.74999999999989</v>
      </c>
      <c r="N117" s="17">
        <v>1478.47</v>
      </c>
      <c r="O117" s="17">
        <v>1599.28</v>
      </c>
      <c r="P117" s="17">
        <v>1859.6099999999997</v>
      </c>
      <c r="Q117" s="20">
        <v>102.85</v>
      </c>
      <c r="R117" s="20">
        <v>58.79</v>
      </c>
      <c r="S117" s="20">
        <v>95.21</v>
      </c>
      <c r="T117" s="20">
        <v>64.42</v>
      </c>
      <c r="U117" s="20">
        <v>11.65</v>
      </c>
      <c r="V117" s="20">
        <v>60.68</v>
      </c>
      <c r="W117" s="20">
        <v>36.049999999999997</v>
      </c>
      <c r="X117" s="20">
        <v>39.43</v>
      </c>
      <c r="Y117" s="20">
        <v>38.590000000000003</v>
      </c>
      <c r="Z117" s="20">
        <v>73.92</v>
      </c>
      <c r="AA117" s="20">
        <v>79.959999999999994</v>
      </c>
      <c r="AB117" s="20">
        <v>92.98</v>
      </c>
      <c r="AC117" s="17">
        <v>326.87</v>
      </c>
      <c r="AD117" s="17">
        <v>184.36</v>
      </c>
      <c r="AE117" s="17">
        <v>294.89999999999998</v>
      </c>
      <c r="AF117" s="17">
        <v>196.81</v>
      </c>
      <c r="AG117" s="17">
        <v>35.11</v>
      </c>
      <c r="AH117" s="17">
        <v>180.32</v>
      </c>
      <c r="AI117" s="17">
        <v>105.63</v>
      </c>
      <c r="AJ117" s="17">
        <v>114.02</v>
      </c>
      <c r="AK117" s="17">
        <v>110.13</v>
      </c>
      <c r="AL117" s="17">
        <v>208.24</v>
      </c>
      <c r="AM117" s="17">
        <v>222.2</v>
      </c>
      <c r="AN117" s="17">
        <v>254.93</v>
      </c>
      <c r="AO117" s="20">
        <v>2486.6299999999997</v>
      </c>
      <c r="AP117" s="20">
        <v>1419.0099999999998</v>
      </c>
      <c r="AQ117" s="20">
        <v>2294.2200000000003</v>
      </c>
      <c r="AR117" s="20">
        <v>1549.69</v>
      </c>
      <c r="AS117" s="20">
        <v>279.71999999999997</v>
      </c>
      <c r="AT117" s="20">
        <v>1454.6699999999998</v>
      </c>
      <c r="AU117" s="20">
        <v>862.64999999999986</v>
      </c>
      <c r="AV117" s="20">
        <v>941.95</v>
      </c>
      <c r="AW117" s="20">
        <v>920.46999999999991</v>
      </c>
      <c r="AX117" s="20">
        <v>1760.63</v>
      </c>
      <c r="AY117" s="20">
        <v>1901.44</v>
      </c>
      <c r="AZ117" s="20">
        <v>2207.5199999999995</v>
      </c>
      <c r="BA117" s="17">
        <f t="shared" si="12"/>
        <v>15090.55</v>
      </c>
      <c r="BB117" s="17">
        <f t="shared" si="13"/>
        <v>754.53</v>
      </c>
      <c r="BC117" s="17">
        <f t="shared" si="10"/>
        <v>2233.52</v>
      </c>
      <c r="BD117" s="17">
        <f t="shared" si="11"/>
        <v>18078.599999999999</v>
      </c>
    </row>
    <row r="118" spans="1:56" x14ac:dyDescent="0.25">
      <c r="A118" t="str">
        <f t="shared" si="14"/>
        <v>TAU.POC</v>
      </c>
      <c r="B118" s="1" t="s">
        <v>33</v>
      </c>
      <c r="C118" s="1" t="s">
        <v>174</v>
      </c>
      <c r="D118" s="1" t="s">
        <v>174</v>
      </c>
      <c r="E118" s="17">
        <v>0</v>
      </c>
      <c r="F118" s="17">
        <v>-1643.3000000000002</v>
      </c>
      <c r="G118" s="17">
        <v>0</v>
      </c>
      <c r="H118" s="17">
        <v>-334.46</v>
      </c>
      <c r="I118" s="17">
        <v>-7595.9800000000005</v>
      </c>
      <c r="J118" s="17">
        <v>-10449.6</v>
      </c>
      <c r="K118" s="17">
        <v>-1293.2499999999998</v>
      </c>
      <c r="L118" s="17">
        <v>-1959.81</v>
      </c>
      <c r="M118" s="17">
        <v>-305.14999999999998</v>
      </c>
      <c r="N118" s="17">
        <v>-462.98999999999995</v>
      </c>
      <c r="O118" s="17">
        <v>-1186.8799999999999</v>
      </c>
      <c r="P118" s="17">
        <v>-1705.0699999999997</v>
      </c>
      <c r="Q118" s="20">
        <v>0</v>
      </c>
      <c r="R118" s="20">
        <v>-82.17</v>
      </c>
      <c r="S118" s="20">
        <v>0</v>
      </c>
      <c r="T118" s="20">
        <v>-16.72</v>
      </c>
      <c r="U118" s="20">
        <v>-379.8</v>
      </c>
      <c r="V118" s="20">
        <v>-522.48</v>
      </c>
      <c r="W118" s="20">
        <v>-64.66</v>
      </c>
      <c r="X118" s="20">
        <v>-97.99</v>
      </c>
      <c r="Y118" s="20">
        <v>-15.26</v>
      </c>
      <c r="Z118" s="20">
        <v>-23.15</v>
      </c>
      <c r="AA118" s="20">
        <v>-59.34</v>
      </c>
      <c r="AB118" s="20">
        <v>-85.25</v>
      </c>
      <c r="AC118" s="17">
        <v>0</v>
      </c>
      <c r="AD118" s="17">
        <v>-257.66000000000003</v>
      </c>
      <c r="AE118" s="17">
        <v>0</v>
      </c>
      <c r="AF118" s="17">
        <v>-51.09</v>
      </c>
      <c r="AG118" s="17">
        <v>-1144.68</v>
      </c>
      <c r="AH118" s="17">
        <v>-1552.52</v>
      </c>
      <c r="AI118" s="17">
        <v>-189.48</v>
      </c>
      <c r="AJ118" s="17">
        <v>-283.39999999999998</v>
      </c>
      <c r="AK118" s="17">
        <v>-43.54</v>
      </c>
      <c r="AL118" s="17">
        <v>-65.209999999999994</v>
      </c>
      <c r="AM118" s="17">
        <v>-164.9</v>
      </c>
      <c r="AN118" s="17">
        <v>-233.74</v>
      </c>
      <c r="AO118" s="20">
        <v>0</v>
      </c>
      <c r="AP118" s="20">
        <v>-1983.1300000000003</v>
      </c>
      <c r="AQ118" s="20">
        <v>0</v>
      </c>
      <c r="AR118" s="20">
        <v>-402.27</v>
      </c>
      <c r="AS118" s="20">
        <v>-9120.4600000000009</v>
      </c>
      <c r="AT118" s="20">
        <v>-12524.6</v>
      </c>
      <c r="AU118" s="20">
        <v>-1547.3899999999999</v>
      </c>
      <c r="AV118" s="20">
        <v>-2341.1999999999998</v>
      </c>
      <c r="AW118" s="20">
        <v>-363.95</v>
      </c>
      <c r="AX118" s="20">
        <v>-551.34999999999991</v>
      </c>
      <c r="AY118" s="20">
        <v>-1411.12</v>
      </c>
      <c r="AZ118" s="20">
        <v>-2024.0599999999997</v>
      </c>
      <c r="BA118" s="17">
        <f t="shared" si="12"/>
        <v>-26936.490000000009</v>
      </c>
      <c r="BB118" s="17">
        <f t="shared" si="13"/>
        <v>-1346.8200000000002</v>
      </c>
      <c r="BC118" s="17">
        <f t="shared" si="10"/>
        <v>-3986.2200000000003</v>
      </c>
      <c r="BD118" s="17">
        <f t="shared" si="11"/>
        <v>-32269.53</v>
      </c>
    </row>
    <row r="119" spans="1:56" x14ac:dyDescent="0.25">
      <c r="A119" t="str">
        <f t="shared" si="14"/>
        <v>ACRL.PR1</v>
      </c>
      <c r="B119" s="1" t="s">
        <v>175</v>
      </c>
      <c r="C119" s="1" t="s">
        <v>176</v>
      </c>
      <c r="D119" s="1" t="s">
        <v>176</v>
      </c>
      <c r="E119" s="17">
        <v>65.11999999999999</v>
      </c>
      <c r="F119" s="17">
        <v>172.47000000000003</v>
      </c>
      <c r="G119" s="17">
        <v>0</v>
      </c>
      <c r="H119" s="17">
        <v>27.110000000000003</v>
      </c>
      <c r="I119" s="17">
        <v>1607.7399999999998</v>
      </c>
      <c r="J119" s="17">
        <v>1818.05</v>
      </c>
      <c r="K119" s="17">
        <v>8.3800000000000008</v>
      </c>
      <c r="L119" s="17">
        <v>0</v>
      </c>
      <c r="M119" s="17">
        <v>435.61</v>
      </c>
      <c r="N119" s="17">
        <v>280.88999999999993</v>
      </c>
      <c r="O119" s="17">
        <v>20.350000000000001</v>
      </c>
      <c r="P119" s="17">
        <v>0</v>
      </c>
      <c r="Q119" s="20">
        <v>3.26</v>
      </c>
      <c r="R119" s="20">
        <v>8.6199999999999992</v>
      </c>
      <c r="S119" s="20">
        <v>0</v>
      </c>
      <c r="T119" s="20">
        <v>1.36</v>
      </c>
      <c r="U119" s="20">
        <v>80.39</v>
      </c>
      <c r="V119" s="20">
        <v>90.9</v>
      </c>
      <c r="W119" s="20">
        <v>0.42</v>
      </c>
      <c r="X119" s="20">
        <v>0</v>
      </c>
      <c r="Y119" s="20">
        <v>21.78</v>
      </c>
      <c r="Z119" s="20">
        <v>14.04</v>
      </c>
      <c r="AA119" s="20">
        <v>1.02</v>
      </c>
      <c r="AB119" s="20">
        <v>0</v>
      </c>
      <c r="AC119" s="17">
        <v>10.35</v>
      </c>
      <c r="AD119" s="17">
        <v>27.04</v>
      </c>
      <c r="AE119" s="17">
        <v>0</v>
      </c>
      <c r="AF119" s="17">
        <v>4.1399999999999997</v>
      </c>
      <c r="AG119" s="17">
        <v>242.28</v>
      </c>
      <c r="AH119" s="17">
        <v>270.11</v>
      </c>
      <c r="AI119" s="17">
        <v>1.23</v>
      </c>
      <c r="AJ119" s="17">
        <v>0</v>
      </c>
      <c r="AK119" s="17">
        <v>62.16</v>
      </c>
      <c r="AL119" s="17">
        <v>39.56</v>
      </c>
      <c r="AM119" s="17">
        <v>2.83</v>
      </c>
      <c r="AN119" s="17">
        <v>0</v>
      </c>
      <c r="AO119" s="20">
        <v>78.72999999999999</v>
      </c>
      <c r="AP119" s="20">
        <v>208.13000000000002</v>
      </c>
      <c r="AQ119" s="20">
        <v>0</v>
      </c>
      <c r="AR119" s="20">
        <v>32.61</v>
      </c>
      <c r="AS119" s="20">
        <v>1930.4099999999999</v>
      </c>
      <c r="AT119" s="20">
        <v>2179.06</v>
      </c>
      <c r="AU119" s="20">
        <v>10.030000000000001</v>
      </c>
      <c r="AV119" s="20">
        <v>0</v>
      </c>
      <c r="AW119" s="20">
        <v>519.54999999999995</v>
      </c>
      <c r="AX119" s="20">
        <v>334.48999999999995</v>
      </c>
      <c r="AY119" s="20">
        <v>24.200000000000003</v>
      </c>
      <c r="AZ119" s="20">
        <v>0</v>
      </c>
      <c r="BA119" s="17">
        <f t="shared" si="12"/>
        <v>4435.72</v>
      </c>
      <c r="BB119" s="17">
        <f t="shared" si="13"/>
        <v>221.79</v>
      </c>
      <c r="BC119" s="17">
        <f t="shared" si="10"/>
        <v>659.70000000000016</v>
      </c>
      <c r="BD119" s="17">
        <f t="shared" si="11"/>
        <v>5317.21</v>
      </c>
    </row>
    <row r="120" spans="1:56" x14ac:dyDescent="0.25">
      <c r="A120" t="str">
        <f t="shared" si="14"/>
        <v>PWX.BCHEXP</v>
      </c>
      <c r="B120" s="1" t="s">
        <v>110</v>
      </c>
      <c r="C120" s="1" t="s">
        <v>177</v>
      </c>
      <c r="D120" s="1" t="s">
        <v>30</v>
      </c>
      <c r="E120" s="17">
        <v>2102.14</v>
      </c>
      <c r="F120" s="17">
        <v>0</v>
      </c>
      <c r="G120" s="17">
        <v>708.5200000000001</v>
      </c>
      <c r="H120" s="17">
        <v>18.510000000000005</v>
      </c>
      <c r="I120" s="17">
        <v>3.9600000000000017</v>
      </c>
      <c r="J120" s="17">
        <v>17.619999999999994</v>
      </c>
      <c r="K120" s="17">
        <v>705.65000000000009</v>
      </c>
      <c r="L120" s="17">
        <v>715.43999999999971</v>
      </c>
      <c r="M120" s="17">
        <v>1797.8899999999999</v>
      </c>
      <c r="N120" s="17">
        <v>6330.2199999999993</v>
      </c>
      <c r="O120" s="17">
        <v>2932.3599999999997</v>
      </c>
      <c r="P120" s="17">
        <v>1010.8700000000001</v>
      </c>
      <c r="Q120" s="20">
        <v>105.11</v>
      </c>
      <c r="R120" s="20">
        <v>0</v>
      </c>
      <c r="S120" s="20">
        <v>35.43</v>
      </c>
      <c r="T120" s="20">
        <v>0.93</v>
      </c>
      <c r="U120" s="20">
        <v>0.2</v>
      </c>
      <c r="V120" s="20">
        <v>0.88</v>
      </c>
      <c r="W120" s="20">
        <v>35.28</v>
      </c>
      <c r="X120" s="20">
        <v>35.770000000000003</v>
      </c>
      <c r="Y120" s="20">
        <v>89.89</v>
      </c>
      <c r="Z120" s="20">
        <v>316.51</v>
      </c>
      <c r="AA120" s="20">
        <v>146.62</v>
      </c>
      <c r="AB120" s="20">
        <v>50.54</v>
      </c>
      <c r="AC120" s="17">
        <v>334.06</v>
      </c>
      <c r="AD120" s="17">
        <v>0</v>
      </c>
      <c r="AE120" s="17">
        <v>109.73</v>
      </c>
      <c r="AF120" s="17">
        <v>2.83</v>
      </c>
      <c r="AG120" s="17">
        <v>0.6</v>
      </c>
      <c r="AH120" s="17">
        <v>2.62</v>
      </c>
      <c r="AI120" s="17">
        <v>103.39</v>
      </c>
      <c r="AJ120" s="17">
        <v>103.46</v>
      </c>
      <c r="AK120" s="17">
        <v>256.55</v>
      </c>
      <c r="AL120" s="17">
        <v>891.59</v>
      </c>
      <c r="AM120" s="17">
        <v>407.41</v>
      </c>
      <c r="AN120" s="17">
        <v>138.58000000000001</v>
      </c>
      <c r="AO120" s="20">
        <v>2541.31</v>
      </c>
      <c r="AP120" s="20">
        <v>0</v>
      </c>
      <c r="AQ120" s="20">
        <v>853.68000000000006</v>
      </c>
      <c r="AR120" s="20">
        <v>22.270000000000003</v>
      </c>
      <c r="AS120" s="20">
        <v>4.7600000000000016</v>
      </c>
      <c r="AT120" s="20">
        <v>21.119999999999994</v>
      </c>
      <c r="AU120" s="20">
        <v>844.32</v>
      </c>
      <c r="AV120" s="20">
        <v>854.66999999999973</v>
      </c>
      <c r="AW120" s="20">
        <v>2144.33</v>
      </c>
      <c r="AX120" s="20">
        <v>7538.32</v>
      </c>
      <c r="AY120" s="20">
        <v>3486.3899999999994</v>
      </c>
      <c r="AZ120" s="20">
        <v>1199.99</v>
      </c>
      <c r="BA120" s="17">
        <f t="shared" si="12"/>
        <v>16343.179999999998</v>
      </c>
      <c r="BB120" s="17">
        <f t="shared" si="13"/>
        <v>817.16</v>
      </c>
      <c r="BC120" s="17">
        <f t="shared" si="10"/>
        <v>2350.8199999999997</v>
      </c>
      <c r="BD120" s="17">
        <f t="shared" si="11"/>
        <v>19511.16</v>
      </c>
    </row>
    <row r="121" spans="1:56" x14ac:dyDescent="0.25">
      <c r="A121" t="str">
        <f t="shared" si="14"/>
        <v>PWX.SPCEXP</v>
      </c>
      <c r="B121" s="1" t="s">
        <v>110</v>
      </c>
      <c r="C121" s="1" t="s">
        <v>249</v>
      </c>
      <c r="D121" s="1" t="s">
        <v>81</v>
      </c>
      <c r="E121" s="17">
        <v>0</v>
      </c>
      <c r="F121" s="17">
        <v>0</v>
      </c>
      <c r="G121" s="17">
        <v>0</v>
      </c>
      <c r="H121" s="17">
        <v>0</v>
      </c>
      <c r="I121" s="17">
        <v>0</v>
      </c>
      <c r="J121" s="17">
        <v>0</v>
      </c>
      <c r="K121" s="17">
        <v>0.60000000000000409</v>
      </c>
      <c r="L121" s="17">
        <v>1.0700000000000012</v>
      </c>
      <c r="M121" s="17">
        <v>0</v>
      </c>
      <c r="N121" s="17">
        <v>0</v>
      </c>
      <c r="O121" s="17">
        <v>0</v>
      </c>
      <c r="P121" s="17">
        <v>0</v>
      </c>
      <c r="Q121" s="20">
        <v>0</v>
      </c>
      <c r="R121" s="20">
        <v>0</v>
      </c>
      <c r="S121" s="20">
        <v>0</v>
      </c>
      <c r="T121" s="20">
        <v>0</v>
      </c>
      <c r="U121" s="20">
        <v>0</v>
      </c>
      <c r="V121" s="20">
        <v>0</v>
      </c>
      <c r="W121" s="20">
        <v>0.03</v>
      </c>
      <c r="X121" s="20">
        <v>0.05</v>
      </c>
      <c r="Y121" s="20">
        <v>0</v>
      </c>
      <c r="Z121" s="20">
        <v>0</v>
      </c>
      <c r="AA121" s="20">
        <v>0</v>
      </c>
      <c r="AB121" s="20">
        <v>0</v>
      </c>
      <c r="AC121" s="17">
        <v>0</v>
      </c>
      <c r="AD121" s="17">
        <v>0</v>
      </c>
      <c r="AE121" s="17">
        <v>0</v>
      </c>
      <c r="AF121" s="17">
        <v>0</v>
      </c>
      <c r="AG121" s="17">
        <v>0</v>
      </c>
      <c r="AH121" s="17">
        <v>0</v>
      </c>
      <c r="AI121" s="17">
        <v>0.09</v>
      </c>
      <c r="AJ121" s="17">
        <v>0.15</v>
      </c>
      <c r="AK121" s="17">
        <v>0</v>
      </c>
      <c r="AL121" s="17">
        <v>0</v>
      </c>
      <c r="AM121" s="17">
        <v>0</v>
      </c>
      <c r="AN121" s="17">
        <v>0</v>
      </c>
      <c r="AO121" s="20">
        <v>0</v>
      </c>
      <c r="AP121" s="20">
        <v>0</v>
      </c>
      <c r="AQ121" s="20">
        <v>0</v>
      </c>
      <c r="AR121" s="20">
        <v>0</v>
      </c>
      <c r="AS121" s="20">
        <v>0</v>
      </c>
      <c r="AT121" s="20">
        <v>0</v>
      </c>
      <c r="AU121" s="20">
        <v>0.72000000000000408</v>
      </c>
      <c r="AV121" s="20">
        <v>1.2700000000000011</v>
      </c>
      <c r="AW121" s="20">
        <v>0</v>
      </c>
      <c r="AX121" s="20">
        <v>0</v>
      </c>
      <c r="AY121" s="20">
        <v>0</v>
      </c>
      <c r="AZ121" s="20">
        <v>0</v>
      </c>
      <c r="BA121" s="17">
        <f t="shared" si="12"/>
        <v>1.6700000000000053</v>
      </c>
      <c r="BB121" s="17">
        <f t="shared" si="13"/>
        <v>0.08</v>
      </c>
      <c r="BC121" s="17">
        <f t="shared" si="10"/>
        <v>0.24</v>
      </c>
      <c r="BD121" s="17">
        <f t="shared" si="11"/>
        <v>1.9900000000000051</v>
      </c>
    </row>
    <row r="122" spans="1:56" x14ac:dyDescent="0.25">
      <c r="A122" t="str">
        <f t="shared" si="14"/>
        <v>PWX.BCHIMP</v>
      </c>
      <c r="B122" s="1" t="s">
        <v>110</v>
      </c>
      <c r="C122" s="1" t="s">
        <v>178</v>
      </c>
      <c r="D122" s="1" t="s">
        <v>22</v>
      </c>
      <c r="E122" s="17">
        <v>-83780.070000000007</v>
      </c>
      <c r="F122" s="17">
        <v>-85390.41</v>
      </c>
      <c r="G122" s="17">
        <v>-22180.35</v>
      </c>
      <c r="H122" s="17">
        <v>-12959.18</v>
      </c>
      <c r="I122" s="17">
        <v>-153812.26999999999</v>
      </c>
      <c r="J122" s="17">
        <v>-393008.94000000006</v>
      </c>
      <c r="K122" s="17">
        <v>-18825.86</v>
      </c>
      <c r="L122" s="17">
        <v>-66010.759999999995</v>
      </c>
      <c r="M122" s="17">
        <v>-4666.380000000001</v>
      </c>
      <c r="N122" s="17">
        <v>-3364.35</v>
      </c>
      <c r="O122" s="17">
        <v>-7466.0999999999995</v>
      </c>
      <c r="P122" s="17">
        <v>-14333.26</v>
      </c>
      <c r="Q122" s="20">
        <v>-4189</v>
      </c>
      <c r="R122" s="20">
        <v>-4269.5200000000004</v>
      </c>
      <c r="S122" s="20">
        <v>-1109.02</v>
      </c>
      <c r="T122" s="20">
        <v>-647.96</v>
      </c>
      <c r="U122" s="20">
        <v>-7690.61</v>
      </c>
      <c r="V122" s="20">
        <v>-19650.45</v>
      </c>
      <c r="W122" s="20">
        <v>-941.29</v>
      </c>
      <c r="X122" s="20">
        <v>-3300.54</v>
      </c>
      <c r="Y122" s="20">
        <v>-233.32</v>
      </c>
      <c r="Z122" s="20">
        <v>-168.22</v>
      </c>
      <c r="AA122" s="20">
        <v>-373.31</v>
      </c>
      <c r="AB122" s="20">
        <v>-716.66</v>
      </c>
      <c r="AC122" s="17">
        <v>-13313.87</v>
      </c>
      <c r="AD122" s="17">
        <v>-13388.47</v>
      </c>
      <c r="AE122" s="17">
        <v>-3435.15</v>
      </c>
      <c r="AF122" s="17">
        <v>-1979.52</v>
      </c>
      <c r="AG122" s="17">
        <v>-23178.799999999999</v>
      </c>
      <c r="AH122" s="17">
        <v>-58390.16</v>
      </c>
      <c r="AI122" s="17">
        <v>-2758.31</v>
      </c>
      <c r="AJ122" s="17">
        <v>-9545.57</v>
      </c>
      <c r="AK122" s="17">
        <v>-665.87</v>
      </c>
      <c r="AL122" s="17">
        <v>-473.86</v>
      </c>
      <c r="AM122" s="17">
        <v>-1037.3</v>
      </c>
      <c r="AN122" s="17">
        <v>-1964.89</v>
      </c>
      <c r="AO122" s="20">
        <v>-101282.94</v>
      </c>
      <c r="AP122" s="20">
        <v>-103048.40000000001</v>
      </c>
      <c r="AQ122" s="20">
        <v>-26724.52</v>
      </c>
      <c r="AR122" s="20">
        <v>-15586.66</v>
      </c>
      <c r="AS122" s="20">
        <v>-184681.67999999996</v>
      </c>
      <c r="AT122" s="20">
        <v>-471049.55000000005</v>
      </c>
      <c r="AU122" s="20">
        <v>-22525.460000000003</v>
      </c>
      <c r="AV122" s="20">
        <v>-78856.87</v>
      </c>
      <c r="AW122" s="20">
        <v>-5565.5700000000006</v>
      </c>
      <c r="AX122" s="20">
        <v>-4006.43</v>
      </c>
      <c r="AY122" s="20">
        <v>-8876.7099999999991</v>
      </c>
      <c r="AZ122" s="20">
        <v>-17014.810000000001</v>
      </c>
      <c r="BA122" s="17">
        <f t="shared" si="12"/>
        <v>-865797.93</v>
      </c>
      <c r="BB122" s="17">
        <f t="shared" si="13"/>
        <v>-43289.9</v>
      </c>
      <c r="BC122" s="17">
        <f t="shared" si="10"/>
        <v>-130131.77</v>
      </c>
      <c r="BD122" s="17">
        <f t="shared" si="11"/>
        <v>-1039219.6</v>
      </c>
    </row>
    <row r="123" spans="1:56" x14ac:dyDescent="0.25">
      <c r="A123" t="str">
        <f t="shared" si="14"/>
        <v>PWX.120SIMP</v>
      </c>
      <c r="B123" s="1" t="s">
        <v>110</v>
      </c>
      <c r="C123" s="1" t="s">
        <v>250</v>
      </c>
      <c r="D123" s="1" t="s">
        <v>76</v>
      </c>
      <c r="E123" s="17">
        <v>0</v>
      </c>
      <c r="F123" s="17">
        <v>0</v>
      </c>
      <c r="G123" s="17">
        <v>0</v>
      </c>
      <c r="H123" s="17">
        <v>0</v>
      </c>
      <c r="I123" s="17">
        <v>0</v>
      </c>
      <c r="J123" s="17">
        <v>-1.4000000000000001</v>
      </c>
      <c r="K123" s="17">
        <v>0</v>
      </c>
      <c r="L123" s="17">
        <v>0</v>
      </c>
      <c r="M123" s="17">
        <v>0</v>
      </c>
      <c r="N123" s="17">
        <v>0</v>
      </c>
      <c r="O123" s="17">
        <v>0</v>
      </c>
      <c r="P123" s="17">
        <v>-31.660000000000011</v>
      </c>
      <c r="Q123" s="20">
        <v>0</v>
      </c>
      <c r="R123" s="20">
        <v>0</v>
      </c>
      <c r="S123" s="20">
        <v>0</v>
      </c>
      <c r="T123" s="20">
        <v>0</v>
      </c>
      <c r="U123" s="20">
        <v>0</v>
      </c>
      <c r="V123" s="20">
        <v>-7.0000000000000007E-2</v>
      </c>
      <c r="W123" s="20">
        <v>0</v>
      </c>
      <c r="X123" s="20">
        <v>0</v>
      </c>
      <c r="Y123" s="20">
        <v>0</v>
      </c>
      <c r="Z123" s="20">
        <v>0</v>
      </c>
      <c r="AA123" s="20">
        <v>0</v>
      </c>
      <c r="AB123" s="20">
        <v>-1.58</v>
      </c>
      <c r="AC123" s="17">
        <v>0</v>
      </c>
      <c r="AD123" s="17">
        <v>0</v>
      </c>
      <c r="AE123" s="17">
        <v>0</v>
      </c>
      <c r="AF123" s="17">
        <v>0</v>
      </c>
      <c r="AG123" s="17">
        <v>0</v>
      </c>
      <c r="AH123" s="17">
        <v>-0.21</v>
      </c>
      <c r="AI123" s="17">
        <v>0</v>
      </c>
      <c r="AJ123" s="17">
        <v>0</v>
      </c>
      <c r="AK123" s="17">
        <v>0</v>
      </c>
      <c r="AL123" s="17">
        <v>0</v>
      </c>
      <c r="AM123" s="17">
        <v>0</v>
      </c>
      <c r="AN123" s="17">
        <v>-4.34</v>
      </c>
      <c r="AO123" s="20">
        <v>0</v>
      </c>
      <c r="AP123" s="20">
        <v>0</v>
      </c>
      <c r="AQ123" s="20">
        <v>0</v>
      </c>
      <c r="AR123" s="20">
        <v>0</v>
      </c>
      <c r="AS123" s="20">
        <v>0</v>
      </c>
      <c r="AT123" s="20">
        <v>-1.6800000000000002</v>
      </c>
      <c r="AU123" s="20">
        <v>0</v>
      </c>
      <c r="AV123" s="20">
        <v>0</v>
      </c>
      <c r="AW123" s="20">
        <v>0</v>
      </c>
      <c r="AX123" s="20">
        <v>0</v>
      </c>
      <c r="AY123" s="20">
        <v>0</v>
      </c>
      <c r="AZ123" s="20">
        <v>-37.580000000000013</v>
      </c>
      <c r="BA123" s="17">
        <f t="shared" si="12"/>
        <v>-33.060000000000009</v>
      </c>
      <c r="BB123" s="17">
        <f t="shared" si="13"/>
        <v>-1.6500000000000001</v>
      </c>
      <c r="BC123" s="17">
        <f t="shared" si="10"/>
        <v>-4.55</v>
      </c>
      <c r="BD123" s="17">
        <f t="shared" si="11"/>
        <v>-39.260000000000012</v>
      </c>
    </row>
    <row r="124" spans="1:56" x14ac:dyDescent="0.25">
      <c r="A124" t="str">
        <f t="shared" si="14"/>
        <v>PWX.SPCIMP</v>
      </c>
      <c r="B124" s="1" t="s">
        <v>110</v>
      </c>
      <c r="C124" s="1" t="s">
        <v>251</v>
      </c>
      <c r="D124" s="1" t="s">
        <v>78</v>
      </c>
      <c r="E124" s="17">
        <v>0</v>
      </c>
      <c r="F124" s="17">
        <v>0</v>
      </c>
      <c r="G124" s="17">
        <v>0</v>
      </c>
      <c r="H124" s="17">
        <v>0</v>
      </c>
      <c r="I124" s="17">
        <v>0</v>
      </c>
      <c r="J124" s="17">
        <v>-62.82</v>
      </c>
      <c r="K124" s="17">
        <v>-761.96</v>
      </c>
      <c r="L124" s="17">
        <v>0</v>
      </c>
      <c r="M124" s="17">
        <v>0</v>
      </c>
      <c r="N124" s="17">
        <v>0</v>
      </c>
      <c r="O124" s="17">
        <v>0</v>
      </c>
      <c r="P124" s="17">
        <v>0</v>
      </c>
      <c r="Q124" s="20">
        <v>0</v>
      </c>
      <c r="R124" s="20">
        <v>0</v>
      </c>
      <c r="S124" s="20">
        <v>0</v>
      </c>
      <c r="T124" s="20">
        <v>0</v>
      </c>
      <c r="U124" s="20">
        <v>0</v>
      </c>
      <c r="V124" s="20">
        <v>-3.14</v>
      </c>
      <c r="W124" s="20">
        <v>-38.1</v>
      </c>
      <c r="X124" s="20">
        <v>0</v>
      </c>
      <c r="Y124" s="20">
        <v>0</v>
      </c>
      <c r="Z124" s="20">
        <v>0</v>
      </c>
      <c r="AA124" s="20">
        <v>0</v>
      </c>
      <c r="AB124" s="20">
        <v>0</v>
      </c>
      <c r="AC124" s="17">
        <v>0</v>
      </c>
      <c r="AD124" s="17">
        <v>0</v>
      </c>
      <c r="AE124" s="17">
        <v>0</v>
      </c>
      <c r="AF124" s="17">
        <v>0</v>
      </c>
      <c r="AG124" s="17">
        <v>0</v>
      </c>
      <c r="AH124" s="17">
        <v>-9.33</v>
      </c>
      <c r="AI124" s="17">
        <v>-111.64</v>
      </c>
      <c r="AJ124" s="17">
        <v>0</v>
      </c>
      <c r="AK124" s="17">
        <v>0</v>
      </c>
      <c r="AL124" s="17">
        <v>0</v>
      </c>
      <c r="AM124" s="17">
        <v>0</v>
      </c>
      <c r="AN124" s="17">
        <v>0</v>
      </c>
      <c r="AO124" s="20">
        <v>0</v>
      </c>
      <c r="AP124" s="20">
        <v>0</v>
      </c>
      <c r="AQ124" s="20">
        <v>0</v>
      </c>
      <c r="AR124" s="20">
        <v>0</v>
      </c>
      <c r="AS124" s="20">
        <v>0</v>
      </c>
      <c r="AT124" s="20">
        <v>-75.289999999999992</v>
      </c>
      <c r="AU124" s="20">
        <v>-911.7</v>
      </c>
      <c r="AV124" s="20">
        <v>0</v>
      </c>
      <c r="AW124" s="20">
        <v>0</v>
      </c>
      <c r="AX124" s="20">
        <v>0</v>
      </c>
      <c r="AY124" s="20">
        <v>0</v>
      </c>
      <c r="AZ124" s="20">
        <v>0</v>
      </c>
      <c r="BA124" s="17">
        <f t="shared" si="12"/>
        <v>-824.78000000000009</v>
      </c>
      <c r="BB124" s="17">
        <f t="shared" si="13"/>
        <v>-41.24</v>
      </c>
      <c r="BC124" s="17">
        <f t="shared" si="10"/>
        <v>-120.97</v>
      </c>
      <c r="BD124" s="17">
        <f t="shared" si="11"/>
        <v>-986.99</v>
      </c>
    </row>
    <row r="125" spans="1:56" x14ac:dyDescent="0.25">
      <c r="A125" t="str">
        <f t="shared" si="14"/>
        <v>CUPC.RB1</v>
      </c>
      <c r="B125" s="1" t="s">
        <v>168</v>
      </c>
      <c r="C125" s="1" t="s">
        <v>252</v>
      </c>
      <c r="D125" s="1" t="s">
        <v>252</v>
      </c>
      <c r="E125" s="17">
        <v>0</v>
      </c>
      <c r="F125" s="17">
        <v>0</v>
      </c>
      <c r="G125" s="17">
        <v>0</v>
      </c>
      <c r="H125" s="17">
        <v>0</v>
      </c>
      <c r="I125" s="17">
        <v>0</v>
      </c>
      <c r="J125" s="17">
        <v>0</v>
      </c>
      <c r="K125" s="17">
        <v>0</v>
      </c>
      <c r="L125" s="17">
        <v>0</v>
      </c>
      <c r="M125" s="17">
        <v>0</v>
      </c>
      <c r="N125" s="17">
        <v>0</v>
      </c>
      <c r="O125" s="17">
        <v>0</v>
      </c>
      <c r="P125" s="17">
        <v>0</v>
      </c>
      <c r="Q125" s="20">
        <v>0</v>
      </c>
      <c r="R125" s="20">
        <v>0</v>
      </c>
      <c r="S125" s="20">
        <v>0</v>
      </c>
      <c r="T125" s="20">
        <v>0</v>
      </c>
      <c r="U125" s="20">
        <v>0</v>
      </c>
      <c r="V125" s="20">
        <v>0</v>
      </c>
      <c r="W125" s="20">
        <v>0</v>
      </c>
      <c r="X125" s="20">
        <v>0</v>
      </c>
      <c r="Y125" s="20">
        <v>0</v>
      </c>
      <c r="Z125" s="20">
        <v>0</v>
      </c>
      <c r="AA125" s="20">
        <v>0</v>
      </c>
      <c r="AB125" s="20">
        <v>0</v>
      </c>
      <c r="AC125" s="17">
        <v>0</v>
      </c>
      <c r="AD125" s="17">
        <v>0</v>
      </c>
      <c r="AE125" s="17">
        <v>0</v>
      </c>
      <c r="AF125" s="17">
        <v>0</v>
      </c>
      <c r="AG125" s="17">
        <v>0</v>
      </c>
      <c r="AH125" s="17">
        <v>0</v>
      </c>
      <c r="AI125" s="17">
        <v>0</v>
      </c>
      <c r="AJ125" s="17">
        <v>0</v>
      </c>
      <c r="AK125" s="17">
        <v>0</v>
      </c>
      <c r="AL125" s="17">
        <v>0</v>
      </c>
      <c r="AM125" s="17">
        <v>0</v>
      </c>
      <c r="AN125" s="17">
        <v>0</v>
      </c>
      <c r="AO125" s="20">
        <v>0</v>
      </c>
      <c r="AP125" s="20">
        <v>0</v>
      </c>
      <c r="AQ125" s="20">
        <v>0</v>
      </c>
      <c r="AR125" s="20">
        <v>0</v>
      </c>
      <c r="AS125" s="20">
        <v>0</v>
      </c>
      <c r="AT125" s="20">
        <v>0</v>
      </c>
      <c r="AU125" s="20">
        <v>0</v>
      </c>
      <c r="AV125" s="20">
        <v>0</v>
      </c>
      <c r="AW125" s="20">
        <v>0</v>
      </c>
      <c r="AX125" s="20">
        <v>0</v>
      </c>
      <c r="AY125" s="20">
        <v>0</v>
      </c>
      <c r="AZ125" s="20">
        <v>0</v>
      </c>
      <c r="BA125" s="17">
        <f t="shared" si="12"/>
        <v>0</v>
      </c>
      <c r="BB125" s="17">
        <f t="shared" si="13"/>
        <v>0</v>
      </c>
      <c r="BC125" s="17">
        <f t="shared" si="10"/>
        <v>0</v>
      </c>
      <c r="BD125" s="17">
        <f t="shared" si="11"/>
        <v>0</v>
      </c>
    </row>
    <row r="126" spans="1:56" x14ac:dyDescent="0.25">
      <c r="A126" t="str">
        <f t="shared" si="14"/>
        <v>CUPC.RB2</v>
      </c>
      <c r="B126" s="1" t="s">
        <v>168</v>
      </c>
      <c r="C126" s="1" t="s">
        <v>253</v>
      </c>
      <c r="D126" s="1" t="s">
        <v>253</v>
      </c>
      <c r="E126" s="17">
        <v>0</v>
      </c>
      <c r="F126" s="17">
        <v>0</v>
      </c>
      <c r="G126" s="17">
        <v>0</v>
      </c>
      <c r="H126" s="17">
        <v>0</v>
      </c>
      <c r="I126" s="17">
        <v>0</v>
      </c>
      <c r="J126" s="17">
        <v>0</v>
      </c>
      <c r="K126" s="17">
        <v>0</v>
      </c>
      <c r="L126" s="17">
        <v>0</v>
      </c>
      <c r="M126" s="17">
        <v>0</v>
      </c>
      <c r="N126" s="17">
        <v>0</v>
      </c>
      <c r="O126" s="17">
        <v>0</v>
      </c>
      <c r="P126" s="17">
        <v>0</v>
      </c>
      <c r="Q126" s="20">
        <v>0</v>
      </c>
      <c r="R126" s="20">
        <v>0</v>
      </c>
      <c r="S126" s="20">
        <v>0</v>
      </c>
      <c r="T126" s="20">
        <v>0</v>
      </c>
      <c r="U126" s="20">
        <v>0</v>
      </c>
      <c r="V126" s="20">
        <v>0</v>
      </c>
      <c r="W126" s="20">
        <v>0</v>
      </c>
      <c r="X126" s="20">
        <v>0</v>
      </c>
      <c r="Y126" s="20">
        <v>0</v>
      </c>
      <c r="Z126" s="20">
        <v>0</v>
      </c>
      <c r="AA126" s="20">
        <v>0</v>
      </c>
      <c r="AB126" s="20">
        <v>0</v>
      </c>
      <c r="AC126" s="17">
        <v>0</v>
      </c>
      <c r="AD126" s="17">
        <v>0</v>
      </c>
      <c r="AE126" s="17">
        <v>0</v>
      </c>
      <c r="AF126" s="17">
        <v>0</v>
      </c>
      <c r="AG126" s="17">
        <v>0</v>
      </c>
      <c r="AH126" s="17">
        <v>0</v>
      </c>
      <c r="AI126" s="17">
        <v>0</v>
      </c>
      <c r="AJ126" s="17">
        <v>0</v>
      </c>
      <c r="AK126" s="17">
        <v>0</v>
      </c>
      <c r="AL126" s="17">
        <v>0</v>
      </c>
      <c r="AM126" s="17">
        <v>0</v>
      </c>
      <c r="AN126" s="17">
        <v>0</v>
      </c>
      <c r="AO126" s="20">
        <v>0</v>
      </c>
      <c r="AP126" s="20">
        <v>0</v>
      </c>
      <c r="AQ126" s="20">
        <v>0</v>
      </c>
      <c r="AR126" s="20">
        <v>0</v>
      </c>
      <c r="AS126" s="20">
        <v>0</v>
      </c>
      <c r="AT126" s="20">
        <v>0</v>
      </c>
      <c r="AU126" s="20">
        <v>0</v>
      </c>
      <c r="AV126" s="20">
        <v>0</v>
      </c>
      <c r="AW126" s="20">
        <v>0</v>
      </c>
      <c r="AX126" s="20">
        <v>0</v>
      </c>
      <c r="AY126" s="20">
        <v>0</v>
      </c>
      <c r="AZ126" s="20">
        <v>0</v>
      </c>
      <c r="BA126" s="17">
        <f t="shared" si="12"/>
        <v>0</v>
      </c>
      <c r="BB126" s="17">
        <f t="shared" si="13"/>
        <v>0</v>
      </c>
      <c r="BC126" s="17">
        <f t="shared" si="10"/>
        <v>0</v>
      </c>
      <c r="BD126" s="17">
        <f t="shared" si="11"/>
        <v>0</v>
      </c>
    </row>
    <row r="127" spans="1:56" x14ac:dyDescent="0.25">
      <c r="A127" t="str">
        <f t="shared" si="14"/>
        <v>CUPC.RB3</v>
      </c>
      <c r="B127" s="1" t="s">
        <v>168</v>
      </c>
      <c r="C127" s="1" t="s">
        <v>254</v>
      </c>
      <c r="D127" s="1" t="s">
        <v>254</v>
      </c>
      <c r="E127" s="17">
        <v>0</v>
      </c>
      <c r="F127" s="17">
        <v>0</v>
      </c>
      <c r="G127" s="17">
        <v>0</v>
      </c>
      <c r="H127" s="17">
        <v>0</v>
      </c>
      <c r="I127" s="17">
        <v>0</v>
      </c>
      <c r="J127" s="17">
        <v>0</v>
      </c>
      <c r="K127" s="17">
        <v>0</v>
      </c>
      <c r="L127" s="17">
        <v>0</v>
      </c>
      <c r="M127" s="17">
        <v>0</v>
      </c>
      <c r="N127" s="17">
        <v>0</v>
      </c>
      <c r="O127" s="17">
        <v>0</v>
      </c>
      <c r="P127" s="17">
        <v>0</v>
      </c>
      <c r="Q127" s="20">
        <v>0</v>
      </c>
      <c r="R127" s="20">
        <v>0</v>
      </c>
      <c r="S127" s="20">
        <v>0</v>
      </c>
      <c r="T127" s="20">
        <v>0</v>
      </c>
      <c r="U127" s="20">
        <v>0</v>
      </c>
      <c r="V127" s="20">
        <v>0</v>
      </c>
      <c r="W127" s="20">
        <v>0</v>
      </c>
      <c r="X127" s="20">
        <v>0</v>
      </c>
      <c r="Y127" s="20">
        <v>0</v>
      </c>
      <c r="Z127" s="20">
        <v>0</v>
      </c>
      <c r="AA127" s="20">
        <v>0</v>
      </c>
      <c r="AB127" s="20">
        <v>0</v>
      </c>
      <c r="AC127" s="17">
        <v>0</v>
      </c>
      <c r="AD127" s="17">
        <v>0</v>
      </c>
      <c r="AE127" s="17">
        <v>0</v>
      </c>
      <c r="AF127" s="17">
        <v>0</v>
      </c>
      <c r="AG127" s="17">
        <v>0</v>
      </c>
      <c r="AH127" s="17">
        <v>0</v>
      </c>
      <c r="AI127" s="17">
        <v>0</v>
      </c>
      <c r="AJ127" s="17">
        <v>0</v>
      </c>
      <c r="AK127" s="17">
        <v>0</v>
      </c>
      <c r="AL127" s="17">
        <v>0</v>
      </c>
      <c r="AM127" s="17">
        <v>0</v>
      </c>
      <c r="AN127" s="17">
        <v>0</v>
      </c>
      <c r="AO127" s="20">
        <v>0</v>
      </c>
      <c r="AP127" s="20">
        <v>0</v>
      </c>
      <c r="AQ127" s="20">
        <v>0</v>
      </c>
      <c r="AR127" s="20">
        <v>0</v>
      </c>
      <c r="AS127" s="20">
        <v>0</v>
      </c>
      <c r="AT127" s="20">
        <v>0</v>
      </c>
      <c r="AU127" s="20">
        <v>0</v>
      </c>
      <c r="AV127" s="20">
        <v>0</v>
      </c>
      <c r="AW127" s="20">
        <v>0</v>
      </c>
      <c r="AX127" s="20">
        <v>0</v>
      </c>
      <c r="AY127" s="20">
        <v>0</v>
      </c>
      <c r="AZ127" s="20">
        <v>0</v>
      </c>
      <c r="BA127" s="17">
        <f t="shared" si="12"/>
        <v>0</v>
      </c>
      <c r="BB127" s="17">
        <f t="shared" si="13"/>
        <v>0</v>
      </c>
      <c r="BC127" s="17">
        <f t="shared" si="10"/>
        <v>0</v>
      </c>
      <c r="BD127" s="17">
        <f t="shared" si="11"/>
        <v>0</v>
      </c>
    </row>
    <row r="128" spans="1:56" x14ac:dyDescent="0.25">
      <c r="A128" t="str">
        <f t="shared" si="14"/>
        <v>CUPC.RB5</v>
      </c>
      <c r="B128" s="1" t="s">
        <v>168</v>
      </c>
      <c r="C128" s="1" t="s">
        <v>179</v>
      </c>
      <c r="D128" s="1" t="s">
        <v>179</v>
      </c>
      <c r="E128" s="17">
        <v>-492.54000000000013</v>
      </c>
      <c r="F128" s="17">
        <v>-461.36999999999972</v>
      </c>
      <c r="G128" s="17">
        <v>-79.449999999999932</v>
      </c>
      <c r="H128" s="17">
        <v>-103.59000000000029</v>
      </c>
      <c r="I128" s="17">
        <v>-1110.1600000000021</v>
      </c>
      <c r="J128" s="17">
        <v>-2163.240000000003</v>
      </c>
      <c r="K128" s="17">
        <v>-360.42000000000019</v>
      </c>
      <c r="L128" s="17">
        <v>-1237.0500000000009</v>
      </c>
      <c r="M128" s="17">
        <v>-90.370000000000104</v>
      </c>
      <c r="N128" s="17">
        <v>-9.9299999999999642</v>
      </c>
      <c r="O128" s="17">
        <v>-16.830000000000098</v>
      </c>
      <c r="P128" s="17">
        <v>-22.949999999999633</v>
      </c>
      <c r="Q128" s="20">
        <v>-24.63</v>
      </c>
      <c r="R128" s="20">
        <v>-23.07</v>
      </c>
      <c r="S128" s="20">
        <v>-3.97</v>
      </c>
      <c r="T128" s="20">
        <v>-5.18</v>
      </c>
      <c r="U128" s="20">
        <v>-55.51</v>
      </c>
      <c r="V128" s="20">
        <v>-108.16</v>
      </c>
      <c r="W128" s="20">
        <v>-18.02</v>
      </c>
      <c r="X128" s="20">
        <v>-61.85</v>
      </c>
      <c r="Y128" s="20">
        <v>-4.5199999999999996</v>
      </c>
      <c r="Z128" s="20">
        <v>-0.5</v>
      </c>
      <c r="AA128" s="20">
        <v>-0.84</v>
      </c>
      <c r="AB128" s="20">
        <v>-1.1499999999999999</v>
      </c>
      <c r="AC128" s="17">
        <v>-78.27</v>
      </c>
      <c r="AD128" s="17">
        <v>-72.34</v>
      </c>
      <c r="AE128" s="17">
        <v>-12.3</v>
      </c>
      <c r="AF128" s="17">
        <v>-15.82</v>
      </c>
      <c r="AG128" s="17">
        <v>-167.3</v>
      </c>
      <c r="AH128" s="17">
        <v>-321.39999999999998</v>
      </c>
      <c r="AI128" s="17">
        <v>-52.81</v>
      </c>
      <c r="AJ128" s="17">
        <v>-178.89</v>
      </c>
      <c r="AK128" s="17">
        <v>-12.9</v>
      </c>
      <c r="AL128" s="17">
        <v>-1.4</v>
      </c>
      <c r="AM128" s="17">
        <v>-2.34</v>
      </c>
      <c r="AN128" s="17">
        <v>-3.15</v>
      </c>
      <c r="AO128" s="20">
        <v>-595.44000000000017</v>
      </c>
      <c r="AP128" s="20">
        <v>-556.77999999999975</v>
      </c>
      <c r="AQ128" s="20">
        <v>-95.719999999999928</v>
      </c>
      <c r="AR128" s="20">
        <v>-124.59000000000029</v>
      </c>
      <c r="AS128" s="20">
        <v>-1332.9700000000021</v>
      </c>
      <c r="AT128" s="20">
        <v>-2592.8000000000029</v>
      </c>
      <c r="AU128" s="20">
        <v>-431.25000000000017</v>
      </c>
      <c r="AV128" s="20">
        <v>-1477.7900000000009</v>
      </c>
      <c r="AW128" s="20">
        <v>-107.79000000000011</v>
      </c>
      <c r="AX128" s="20">
        <v>-11.829999999999965</v>
      </c>
      <c r="AY128" s="20">
        <v>-20.010000000000097</v>
      </c>
      <c r="AZ128" s="20">
        <v>-27.249999999999631</v>
      </c>
      <c r="BA128" s="17">
        <f t="shared" si="12"/>
        <v>-6147.9000000000069</v>
      </c>
      <c r="BB128" s="17">
        <f t="shared" si="13"/>
        <v>-307.39999999999992</v>
      </c>
      <c r="BC128" s="17">
        <f t="shared" si="10"/>
        <v>-918.92</v>
      </c>
      <c r="BD128" s="17">
        <f t="shared" si="11"/>
        <v>-7374.2200000000057</v>
      </c>
    </row>
    <row r="129" spans="1:56" x14ac:dyDescent="0.25">
      <c r="A129" t="str">
        <f t="shared" si="14"/>
        <v>REMC.BCHIMP</v>
      </c>
      <c r="B129" s="1" t="s">
        <v>180</v>
      </c>
      <c r="C129" s="1" t="s">
        <v>181</v>
      </c>
      <c r="D129" s="1" t="s">
        <v>22</v>
      </c>
      <c r="E129" s="17">
        <v>-281.79999999999995</v>
      </c>
      <c r="F129" s="17">
        <v>-262.63000000000005</v>
      </c>
      <c r="G129" s="17">
        <v>0</v>
      </c>
      <c r="H129" s="17">
        <v>0</v>
      </c>
      <c r="I129" s="17">
        <v>0</v>
      </c>
      <c r="J129" s="17">
        <v>0</v>
      </c>
      <c r="K129" s="17">
        <v>0</v>
      </c>
      <c r="L129" s="17">
        <v>0</v>
      </c>
      <c r="M129" s="17">
        <v>0</v>
      </c>
      <c r="N129" s="17">
        <v>0</v>
      </c>
      <c r="O129" s="17">
        <v>-86.6</v>
      </c>
      <c r="P129" s="17">
        <v>-1036.3900000000001</v>
      </c>
      <c r="Q129" s="20">
        <v>-14.09</v>
      </c>
      <c r="R129" s="20">
        <v>-13.13</v>
      </c>
      <c r="S129" s="20">
        <v>0</v>
      </c>
      <c r="T129" s="20">
        <v>0</v>
      </c>
      <c r="U129" s="20">
        <v>0</v>
      </c>
      <c r="V129" s="20">
        <v>0</v>
      </c>
      <c r="W129" s="20">
        <v>0</v>
      </c>
      <c r="X129" s="20">
        <v>0</v>
      </c>
      <c r="Y129" s="20">
        <v>0</v>
      </c>
      <c r="Z129" s="20">
        <v>0</v>
      </c>
      <c r="AA129" s="20">
        <v>-4.33</v>
      </c>
      <c r="AB129" s="20">
        <v>-51.82</v>
      </c>
      <c r="AC129" s="17">
        <v>-44.78</v>
      </c>
      <c r="AD129" s="17">
        <v>-41.18</v>
      </c>
      <c r="AE129" s="17">
        <v>0</v>
      </c>
      <c r="AF129" s="17">
        <v>0</v>
      </c>
      <c r="AG129" s="17">
        <v>0</v>
      </c>
      <c r="AH129" s="17">
        <v>0</v>
      </c>
      <c r="AI129" s="17">
        <v>0</v>
      </c>
      <c r="AJ129" s="17">
        <v>0</v>
      </c>
      <c r="AK129" s="17">
        <v>0</v>
      </c>
      <c r="AL129" s="17">
        <v>0</v>
      </c>
      <c r="AM129" s="17">
        <v>-12.03</v>
      </c>
      <c r="AN129" s="17">
        <v>-142.07</v>
      </c>
      <c r="AO129" s="20">
        <v>-340.66999999999996</v>
      </c>
      <c r="AP129" s="20">
        <v>-316.94000000000005</v>
      </c>
      <c r="AQ129" s="20">
        <v>0</v>
      </c>
      <c r="AR129" s="20">
        <v>0</v>
      </c>
      <c r="AS129" s="20">
        <v>0</v>
      </c>
      <c r="AT129" s="20">
        <v>0</v>
      </c>
      <c r="AU129" s="20">
        <v>0</v>
      </c>
      <c r="AV129" s="20">
        <v>0</v>
      </c>
      <c r="AW129" s="20">
        <v>0</v>
      </c>
      <c r="AX129" s="20">
        <v>0</v>
      </c>
      <c r="AY129" s="20">
        <v>-102.96</v>
      </c>
      <c r="AZ129" s="20">
        <v>-1230.28</v>
      </c>
      <c r="BA129" s="17">
        <f t="shared" si="12"/>
        <v>-1667.42</v>
      </c>
      <c r="BB129" s="17">
        <f t="shared" si="13"/>
        <v>-83.37</v>
      </c>
      <c r="BC129" s="17">
        <f t="shared" si="10"/>
        <v>-240.06</v>
      </c>
      <c r="BD129" s="17">
        <f t="shared" si="11"/>
        <v>-1990.85</v>
      </c>
    </row>
    <row r="130" spans="1:56" x14ac:dyDescent="0.25">
      <c r="A130" t="str">
        <f t="shared" si="14"/>
        <v>REMC.SPCIMP</v>
      </c>
      <c r="B130" s="1" t="s">
        <v>180</v>
      </c>
      <c r="C130" s="1" t="s">
        <v>182</v>
      </c>
      <c r="D130" s="1" t="s">
        <v>78</v>
      </c>
      <c r="E130" s="17">
        <v>0</v>
      </c>
      <c r="F130" s="17">
        <v>0</v>
      </c>
      <c r="G130" s="17">
        <v>0</v>
      </c>
      <c r="H130" s="17">
        <v>0</v>
      </c>
      <c r="I130" s="17">
        <v>-19.739999999999998</v>
      </c>
      <c r="J130" s="17">
        <v>-1824.75</v>
      </c>
      <c r="K130" s="17">
        <v>0</v>
      </c>
      <c r="L130" s="17">
        <v>0</v>
      </c>
      <c r="M130" s="17">
        <v>0</v>
      </c>
      <c r="N130" s="17">
        <v>0</v>
      </c>
      <c r="O130" s="17">
        <v>0</v>
      </c>
      <c r="P130" s="17">
        <v>0</v>
      </c>
      <c r="Q130" s="20">
        <v>0</v>
      </c>
      <c r="R130" s="20">
        <v>0</v>
      </c>
      <c r="S130" s="20">
        <v>0</v>
      </c>
      <c r="T130" s="20">
        <v>0</v>
      </c>
      <c r="U130" s="20">
        <v>-0.99</v>
      </c>
      <c r="V130" s="20">
        <v>-91.24</v>
      </c>
      <c r="W130" s="20">
        <v>0</v>
      </c>
      <c r="X130" s="20">
        <v>0</v>
      </c>
      <c r="Y130" s="20">
        <v>0</v>
      </c>
      <c r="Z130" s="20">
        <v>0</v>
      </c>
      <c r="AA130" s="20">
        <v>0</v>
      </c>
      <c r="AB130" s="20">
        <v>0</v>
      </c>
      <c r="AC130" s="17">
        <v>0</v>
      </c>
      <c r="AD130" s="17">
        <v>0</v>
      </c>
      <c r="AE130" s="17">
        <v>0</v>
      </c>
      <c r="AF130" s="17">
        <v>0</v>
      </c>
      <c r="AG130" s="17">
        <v>-2.97</v>
      </c>
      <c r="AH130" s="17">
        <v>-271.11</v>
      </c>
      <c r="AI130" s="17">
        <v>0</v>
      </c>
      <c r="AJ130" s="17">
        <v>0</v>
      </c>
      <c r="AK130" s="17">
        <v>0</v>
      </c>
      <c r="AL130" s="17">
        <v>0</v>
      </c>
      <c r="AM130" s="17">
        <v>0</v>
      </c>
      <c r="AN130" s="17">
        <v>0</v>
      </c>
      <c r="AO130" s="20">
        <v>0</v>
      </c>
      <c r="AP130" s="20">
        <v>0</v>
      </c>
      <c r="AQ130" s="20">
        <v>0</v>
      </c>
      <c r="AR130" s="20">
        <v>0</v>
      </c>
      <c r="AS130" s="20">
        <v>-23.699999999999996</v>
      </c>
      <c r="AT130" s="20">
        <v>-2187.1</v>
      </c>
      <c r="AU130" s="20">
        <v>0</v>
      </c>
      <c r="AV130" s="20">
        <v>0</v>
      </c>
      <c r="AW130" s="20">
        <v>0</v>
      </c>
      <c r="AX130" s="20">
        <v>0</v>
      </c>
      <c r="AY130" s="20">
        <v>0</v>
      </c>
      <c r="AZ130" s="20">
        <v>0</v>
      </c>
      <c r="BA130" s="17">
        <f t="shared" si="12"/>
        <v>-1844.49</v>
      </c>
      <c r="BB130" s="17">
        <f t="shared" si="13"/>
        <v>-92.22999999999999</v>
      </c>
      <c r="BC130" s="17">
        <f t="shared" si="10"/>
        <v>-274.08000000000004</v>
      </c>
      <c r="BD130" s="17">
        <f t="shared" si="11"/>
        <v>-2210.7999999999997</v>
      </c>
    </row>
    <row r="131" spans="1:56" x14ac:dyDescent="0.25">
      <c r="A131" t="str">
        <f t="shared" si="14"/>
        <v>REMC.SPCEXP</v>
      </c>
      <c r="B131" s="1" t="s">
        <v>180</v>
      </c>
      <c r="C131" s="1" t="s">
        <v>255</v>
      </c>
      <c r="D131" s="1" t="s">
        <v>81</v>
      </c>
      <c r="E131" s="17">
        <v>0</v>
      </c>
      <c r="F131" s="17">
        <v>0</v>
      </c>
      <c r="G131" s="17">
        <v>14.970000000000027</v>
      </c>
      <c r="H131" s="17">
        <v>0</v>
      </c>
      <c r="I131" s="17">
        <v>0</v>
      </c>
      <c r="J131" s="17">
        <v>0</v>
      </c>
      <c r="K131" s="17">
        <v>0</v>
      </c>
      <c r="L131" s="17">
        <v>0</v>
      </c>
      <c r="M131" s="17">
        <v>0</v>
      </c>
      <c r="N131" s="17">
        <v>0</v>
      </c>
      <c r="O131" s="17">
        <v>0</v>
      </c>
      <c r="P131" s="17">
        <v>0</v>
      </c>
      <c r="Q131" s="20">
        <v>0</v>
      </c>
      <c r="R131" s="20">
        <v>0</v>
      </c>
      <c r="S131" s="20">
        <v>0.75</v>
      </c>
      <c r="T131" s="20">
        <v>0</v>
      </c>
      <c r="U131" s="20">
        <v>0</v>
      </c>
      <c r="V131" s="20">
        <v>0</v>
      </c>
      <c r="W131" s="20">
        <v>0</v>
      </c>
      <c r="X131" s="20">
        <v>0</v>
      </c>
      <c r="Y131" s="20">
        <v>0</v>
      </c>
      <c r="Z131" s="20">
        <v>0</v>
      </c>
      <c r="AA131" s="20">
        <v>0</v>
      </c>
      <c r="AB131" s="20">
        <v>0</v>
      </c>
      <c r="AC131" s="17">
        <v>0</v>
      </c>
      <c r="AD131" s="17">
        <v>0</v>
      </c>
      <c r="AE131" s="17">
        <v>2.3199999999999998</v>
      </c>
      <c r="AF131" s="17">
        <v>0</v>
      </c>
      <c r="AG131" s="17">
        <v>0</v>
      </c>
      <c r="AH131" s="17">
        <v>0</v>
      </c>
      <c r="AI131" s="17">
        <v>0</v>
      </c>
      <c r="AJ131" s="17">
        <v>0</v>
      </c>
      <c r="AK131" s="17">
        <v>0</v>
      </c>
      <c r="AL131" s="17">
        <v>0</v>
      </c>
      <c r="AM131" s="17">
        <v>0</v>
      </c>
      <c r="AN131" s="17">
        <v>0</v>
      </c>
      <c r="AO131" s="20">
        <v>0</v>
      </c>
      <c r="AP131" s="20">
        <v>0</v>
      </c>
      <c r="AQ131" s="20">
        <v>18.040000000000028</v>
      </c>
      <c r="AR131" s="20">
        <v>0</v>
      </c>
      <c r="AS131" s="20">
        <v>0</v>
      </c>
      <c r="AT131" s="20">
        <v>0</v>
      </c>
      <c r="AU131" s="20">
        <v>0</v>
      </c>
      <c r="AV131" s="20">
        <v>0</v>
      </c>
      <c r="AW131" s="20">
        <v>0</v>
      </c>
      <c r="AX131" s="20">
        <v>0</v>
      </c>
      <c r="AY131" s="20">
        <v>0</v>
      </c>
      <c r="AZ131" s="20">
        <v>0</v>
      </c>
      <c r="BA131" s="17">
        <f t="shared" si="12"/>
        <v>14.970000000000027</v>
      </c>
      <c r="BB131" s="17">
        <f t="shared" si="13"/>
        <v>0.75</v>
      </c>
      <c r="BC131" s="17">
        <f t="shared" si="10"/>
        <v>2.3199999999999998</v>
      </c>
      <c r="BD131" s="17">
        <f t="shared" si="11"/>
        <v>18.040000000000028</v>
      </c>
    </row>
    <row r="132" spans="1:56" x14ac:dyDescent="0.25">
      <c r="A132" t="str">
        <f t="shared" si="14"/>
        <v>CUPC.RL1</v>
      </c>
      <c r="B132" s="1" t="s">
        <v>168</v>
      </c>
      <c r="C132" s="1" t="s">
        <v>183</v>
      </c>
      <c r="D132" s="1" t="s">
        <v>183</v>
      </c>
      <c r="E132" s="17">
        <v>-78359.399999999994</v>
      </c>
      <c r="F132" s="17">
        <v>-76586.98000000001</v>
      </c>
      <c r="G132" s="17">
        <v>-58157.420000000006</v>
      </c>
      <c r="H132" s="17">
        <v>-52414.239999999998</v>
      </c>
      <c r="I132" s="17">
        <v>-80441.350000000006</v>
      </c>
      <c r="J132" s="17">
        <v>-219876.91</v>
      </c>
      <c r="K132" s="17">
        <v>-41857.68</v>
      </c>
      <c r="L132" s="17">
        <v>-81021.890000000014</v>
      </c>
      <c r="M132" s="17">
        <v>-49198.530000000006</v>
      </c>
      <c r="N132" s="17">
        <v>-52872.74</v>
      </c>
      <c r="O132" s="17">
        <v>-59689.359999999993</v>
      </c>
      <c r="P132" s="17">
        <v>-62853.34</v>
      </c>
      <c r="Q132" s="20">
        <v>-3917.97</v>
      </c>
      <c r="R132" s="20">
        <v>-3829.35</v>
      </c>
      <c r="S132" s="20">
        <v>-2907.87</v>
      </c>
      <c r="T132" s="20">
        <v>-2620.71</v>
      </c>
      <c r="U132" s="20">
        <v>-4022.07</v>
      </c>
      <c r="V132" s="20">
        <v>-10993.85</v>
      </c>
      <c r="W132" s="20">
        <v>-2092.88</v>
      </c>
      <c r="X132" s="20">
        <v>-4051.09</v>
      </c>
      <c r="Y132" s="20">
        <v>-2459.9299999999998</v>
      </c>
      <c r="Z132" s="20">
        <v>-2643.64</v>
      </c>
      <c r="AA132" s="20">
        <v>-2984.47</v>
      </c>
      <c r="AB132" s="20">
        <v>-3142.67</v>
      </c>
      <c r="AC132" s="17">
        <v>-12452.45</v>
      </c>
      <c r="AD132" s="17">
        <v>-12008.17</v>
      </c>
      <c r="AE132" s="17">
        <v>-9007.0400000000009</v>
      </c>
      <c r="AF132" s="17">
        <v>-8006.28</v>
      </c>
      <c r="AG132" s="17">
        <v>-12122.14</v>
      </c>
      <c r="AH132" s="17">
        <v>-32667.57</v>
      </c>
      <c r="AI132" s="17">
        <v>-6132.87</v>
      </c>
      <c r="AJ132" s="17">
        <v>-11716.28</v>
      </c>
      <c r="AK132" s="17">
        <v>-7020.4</v>
      </c>
      <c r="AL132" s="17">
        <v>-7446.92</v>
      </c>
      <c r="AM132" s="17">
        <v>-8292.9500000000007</v>
      </c>
      <c r="AN132" s="17">
        <v>-8616.2999999999993</v>
      </c>
      <c r="AO132" s="20">
        <v>-94729.819999999992</v>
      </c>
      <c r="AP132" s="20">
        <v>-92424.500000000015</v>
      </c>
      <c r="AQ132" s="20">
        <v>-70072.330000000016</v>
      </c>
      <c r="AR132" s="20">
        <v>-63041.229999999996</v>
      </c>
      <c r="AS132" s="20">
        <v>-96585.560000000012</v>
      </c>
      <c r="AT132" s="20">
        <v>-263538.33</v>
      </c>
      <c r="AU132" s="20">
        <v>-50083.43</v>
      </c>
      <c r="AV132" s="20">
        <v>-96789.260000000009</v>
      </c>
      <c r="AW132" s="20">
        <v>-58678.860000000008</v>
      </c>
      <c r="AX132" s="20">
        <v>-62963.299999999996</v>
      </c>
      <c r="AY132" s="20">
        <v>-70966.78</v>
      </c>
      <c r="AZ132" s="20">
        <v>-74612.31</v>
      </c>
      <c r="BA132" s="17">
        <f t="shared" si="12"/>
        <v>-913329.84000000008</v>
      </c>
      <c r="BB132" s="17">
        <f t="shared" si="13"/>
        <v>-45666.5</v>
      </c>
      <c r="BC132" s="17">
        <f t="shared" si="10"/>
        <v>-135489.36999999997</v>
      </c>
      <c r="BD132" s="17">
        <f t="shared" si="11"/>
        <v>-1094485.7100000002</v>
      </c>
    </row>
    <row r="133" spans="1:56" x14ac:dyDescent="0.25">
      <c r="A133" t="str">
        <f t="shared" si="14"/>
        <v>TAU.RUN</v>
      </c>
      <c r="B133" s="1" t="s">
        <v>33</v>
      </c>
      <c r="C133" s="1" t="s">
        <v>184</v>
      </c>
      <c r="D133" s="1" t="s">
        <v>184</v>
      </c>
      <c r="E133" s="17">
        <v>-10942.320000000002</v>
      </c>
      <c r="F133" s="17">
        <v>-11556.91</v>
      </c>
      <c r="G133" s="17">
        <v>-7118.17</v>
      </c>
      <c r="H133" s="17">
        <v>-5476.12</v>
      </c>
      <c r="I133" s="17">
        <v>-14505.01</v>
      </c>
      <c r="J133" s="17">
        <v>-28879.3</v>
      </c>
      <c r="K133" s="17">
        <v>-2837.67</v>
      </c>
      <c r="L133" s="17">
        <v>-4568.45</v>
      </c>
      <c r="M133" s="17">
        <v>-2457.88</v>
      </c>
      <c r="N133" s="17">
        <v>-2862.88</v>
      </c>
      <c r="O133" s="17">
        <v>-5265.06</v>
      </c>
      <c r="P133" s="17">
        <v>-5799.2900000000009</v>
      </c>
      <c r="Q133" s="20">
        <v>-547.12</v>
      </c>
      <c r="R133" s="20">
        <v>-577.85</v>
      </c>
      <c r="S133" s="20">
        <v>-355.91</v>
      </c>
      <c r="T133" s="20">
        <v>-273.81</v>
      </c>
      <c r="U133" s="20">
        <v>-725.25</v>
      </c>
      <c r="V133" s="20">
        <v>-1443.97</v>
      </c>
      <c r="W133" s="20">
        <v>-141.88</v>
      </c>
      <c r="X133" s="20">
        <v>-228.42</v>
      </c>
      <c r="Y133" s="20">
        <v>-122.89</v>
      </c>
      <c r="Z133" s="20">
        <v>-143.13999999999999</v>
      </c>
      <c r="AA133" s="20">
        <v>-263.25</v>
      </c>
      <c r="AB133" s="20">
        <v>-289.95999999999998</v>
      </c>
      <c r="AC133" s="17">
        <v>-1738.89</v>
      </c>
      <c r="AD133" s="17">
        <v>-1812.02</v>
      </c>
      <c r="AE133" s="17">
        <v>-1102.42</v>
      </c>
      <c r="AF133" s="17">
        <v>-836.48</v>
      </c>
      <c r="AG133" s="17">
        <v>-2185.84</v>
      </c>
      <c r="AH133" s="17">
        <v>-4290.66</v>
      </c>
      <c r="AI133" s="17">
        <v>-415.77</v>
      </c>
      <c r="AJ133" s="17">
        <v>-660.63</v>
      </c>
      <c r="AK133" s="17">
        <v>-350.73</v>
      </c>
      <c r="AL133" s="17">
        <v>-403.23</v>
      </c>
      <c r="AM133" s="17">
        <v>-731.5</v>
      </c>
      <c r="AN133" s="17">
        <v>-795</v>
      </c>
      <c r="AO133" s="20">
        <v>-13228.330000000002</v>
      </c>
      <c r="AP133" s="20">
        <v>-13946.78</v>
      </c>
      <c r="AQ133" s="20">
        <v>-8576.5</v>
      </c>
      <c r="AR133" s="20">
        <v>-6586.41</v>
      </c>
      <c r="AS133" s="20">
        <v>-17416.099999999999</v>
      </c>
      <c r="AT133" s="20">
        <v>-34613.93</v>
      </c>
      <c r="AU133" s="20">
        <v>-3395.32</v>
      </c>
      <c r="AV133" s="20">
        <v>-5457.5</v>
      </c>
      <c r="AW133" s="20">
        <v>-2931.5</v>
      </c>
      <c r="AX133" s="20">
        <v>-3409.25</v>
      </c>
      <c r="AY133" s="20">
        <v>-6259.81</v>
      </c>
      <c r="AZ133" s="20">
        <v>-6884.2500000000009</v>
      </c>
      <c r="BA133" s="17">
        <f t="shared" ref="BA133:BA167" si="15">SUM(E133:P133)</f>
        <v>-102269.06</v>
      </c>
      <c r="BB133" s="17">
        <f t="shared" ref="BB133:BB167" si="16">SUM(Q133:AB133)</f>
        <v>-5113.4500000000007</v>
      </c>
      <c r="BC133" s="17">
        <f t="shared" si="10"/>
        <v>-15323.169999999998</v>
      </c>
      <c r="BD133" s="17">
        <f t="shared" si="11"/>
        <v>-122705.68000000001</v>
      </c>
    </row>
    <row r="134" spans="1:56" x14ac:dyDescent="0.25">
      <c r="A134" t="str">
        <f t="shared" si="14"/>
        <v>ICPL.RYMD</v>
      </c>
      <c r="B134" s="1" t="s">
        <v>55</v>
      </c>
      <c r="C134" s="1" t="s">
        <v>185</v>
      </c>
      <c r="D134" s="1" t="s">
        <v>185</v>
      </c>
      <c r="E134" s="17">
        <v>0</v>
      </c>
      <c r="F134" s="17">
        <v>0</v>
      </c>
      <c r="G134" s="17">
        <v>0</v>
      </c>
      <c r="H134" s="17">
        <v>0</v>
      </c>
      <c r="I134" s="17">
        <v>-24106.149999999998</v>
      </c>
      <c r="J134" s="17">
        <v>-49987.58</v>
      </c>
      <c r="K134" s="17">
        <v>-11928.2</v>
      </c>
      <c r="L134" s="17">
        <v>-14651.28</v>
      </c>
      <c r="M134" s="17">
        <v>-8412.2799999999988</v>
      </c>
      <c r="N134" s="17">
        <v>-1198.2900000000002</v>
      </c>
      <c r="O134" s="17">
        <v>0</v>
      </c>
      <c r="P134" s="17">
        <v>0</v>
      </c>
      <c r="Q134" s="20">
        <v>0</v>
      </c>
      <c r="R134" s="20">
        <v>0</v>
      </c>
      <c r="S134" s="20">
        <v>0</v>
      </c>
      <c r="T134" s="20">
        <v>0</v>
      </c>
      <c r="U134" s="20">
        <v>-1205.31</v>
      </c>
      <c r="V134" s="20">
        <v>-2499.38</v>
      </c>
      <c r="W134" s="20">
        <v>-596.41</v>
      </c>
      <c r="X134" s="20">
        <v>-732.56</v>
      </c>
      <c r="Y134" s="20">
        <v>-420.61</v>
      </c>
      <c r="Z134" s="20">
        <v>-59.91</v>
      </c>
      <c r="AA134" s="20">
        <v>0</v>
      </c>
      <c r="AB134" s="20">
        <v>0</v>
      </c>
      <c r="AC134" s="17">
        <v>0</v>
      </c>
      <c r="AD134" s="17">
        <v>0</v>
      </c>
      <c r="AE134" s="17">
        <v>0</v>
      </c>
      <c r="AF134" s="17">
        <v>0</v>
      </c>
      <c r="AG134" s="17">
        <v>-3632.69</v>
      </c>
      <c r="AH134" s="17">
        <v>-7426.76</v>
      </c>
      <c r="AI134" s="17">
        <v>-1747.69</v>
      </c>
      <c r="AJ134" s="17">
        <v>-2118.67</v>
      </c>
      <c r="AK134" s="17">
        <v>-1200.3900000000001</v>
      </c>
      <c r="AL134" s="17">
        <v>-168.77</v>
      </c>
      <c r="AM134" s="17">
        <v>0</v>
      </c>
      <c r="AN134" s="17">
        <v>0</v>
      </c>
      <c r="AO134" s="20">
        <v>0</v>
      </c>
      <c r="AP134" s="20">
        <v>0</v>
      </c>
      <c r="AQ134" s="20">
        <v>0</v>
      </c>
      <c r="AR134" s="20">
        <v>0</v>
      </c>
      <c r="AS134" s="20">
        <v>-28944.149999999998</v>
      </c>
      <c r="AT134" s="20">
        <v>-59913.72</v>
      </c>
      <c r="AU134" s="20">
        <v>-14272.300000000001</v>
      </c>
      <c r="AV134" s="20">
        <v>-17502.510000000002</v>
      </c>
      <c r="AW134" s="20">
        <v>-10033.279999999999</v>
      </c>
      <c r="AX134" s="20">
        <v>-1426.9700000000003</v>
      </c>
      <c r="AY134" s="20">
        <v>0</v>
      </c>
      <c r="AZ134" s="20">
        <v>0</v>
      </c>
      <c r="BA134" s="17">
        <f t="shared" si="15"/>
        <v>-110283.77999999998</v>
      </c>
      <c r="BB134" s="17">
        <f t="shared" si="16"/>
        <v>-5514.1799999999994</v>
      </c>
      <c r="BC134" s="17">
        <f t="shared" ref="BC134:BC167" si="17">SUM(AC134:AN134)</f>
        <v>-16294.970000000001</v>
      </c>
      <c r="BD134" s="17">
        <f t="shared" ref="BD134:BD167" si="18">SUM(AO134:AZ134)</f>
        <v>-132092.93</v>
      </c>
    </row>
    <row r="135" spans="1:56" x14ac:dyDescent="0.25">
      <c r="A135" t="str">
        <f t="shared" si="14"/>
        <v>SCL.SCL1</v>
      </c>
      <c r="B135" s="1" t="s">
        <v>186</v>
      </c>
      <c r="C135" s="1" t="s">
        <v>187</v>
      </c>
      <c r="D135" s="1" t="s">
        <v>187</v>
      </c>
      <c r="E135" s="17">
        <v>5179.6600000000008</v>
      </c>
      <c r="F135" s="17">
        <v>8725.5600000000013</v>
      </c>
      <c r="G135" s="17">
        <v>3388.5199999999995</v>
      </c>
      <c r="H135" s="17">
        <v>1594.95</v>
      </c>
      <c r="I135" s="17">
        <v>64246.000000000015</v>
      </c>
      <c r="J135" s="17">
        <v>9859.7099999999991</v>
      </c>
      <c r="K135" s="17">
        <v>11943.290000000003</v>
      </c>
      <c r="L135" s="17">
        <v>10233.76</v>
      </c>
      <c r="M135" s="17">
        <v>5598.71</v>
      </c>
      <c r="N135" s="17">
        <v>9104.68</v>
      </c>
      <c r="O135" s="17">
        <v>9444.39</v>
      </c>
      <c r="P135" s="17">
        <v>22573.839999999997</v>
      </c>
      <c r="Q135" s="20">
        <v>258.98</v>
      </c>
      <c r="R135" s="20">
        <v>436.28</v>
      </c>
      <c r="S135" s="20">
        <v>169.43</v>
      </c>
      <c r="T135" s="20">
        <v>79.75</v>
      </c>
      <c r="U135" s="20">
        <v>3212.3</v>
      </c>
      <c r="V135" s="20">
        <v>492.99</v>
      </c>
      <c r="W135" s="20">
        <v>597.16</v>
      </c>
      <c r="X135" s="20">
        <v>511.69</v>
      </c>
      <c r="Y135" s="20">
        <v>279.94</v>
      </c>
      <c r="Z135" s="20">
        <v>455.23</v>
      </c>
      <c r="AA135" s="20">
        <v>472.22</v>
      </c>
      <c r="AB135" s="20">
        <v>1128.69</v>
      </c>
      <c r="AC135" s="17">
        <v>823.12</v>
      </c>
      <c r="AD135" s="17">
        <v>1368.09</v>
      </c>
      <c r="AE135" s="17">
        <v>524.79</v>
      </c>
      <c r="AF135" s="17">
        <v>243.63</v>
      </c>
      <c r="AG135" s="17">
        <v>9681.57</v>
      </c>
      <c r="AH135" s="17">
        <v>1464.88</v>
      </c>
      <c r="AI135" s="17">
        <v>1749.9</v>
      </c>
      <c r="AJ135" s="17">
        <v>1479.87</v>
      </c>
      <c r="AK135" s="17">
        <v>798.91</v>
      </c>
      <c r="AL135" s="17">
        <v>1282.3599999999999</v>
      </c>
      <c r="AM135" s="17">
        <v>1312.16</v>
      </c>
      <c r="AN135" s="17">
        <v>3094.55</v>
      </c>
      <c r="AO135" s="20">
        <v>6261.7600000000011</v>
      </c>
      <c r="AP135" s="20">
        <v>10529.930000000002</v>
      </c>
      <c r="AQ135" s="20">
        <v>4082.7399999999993</v>
      </c>
      <c r="AR135" s="20">
        <v>1918.33</v>
      </c>
      <c r="AS135" s="20">
        <v>77139.870000000024</v>
      </c>
      <c r="AT135" s="20">
        <v>11817.579999999998</v>
      </c>
      <c r="AU135" s="20">
        <v>14290.350000000002</v>
      </c>
      <c r="AV135" s="20">
        <v>12225.32</v>
      </c>
      <c r="AW135" s="20">
        <v>6677.5599999999995</v>
      </c>
      <c r="AX135" s="20">
        <v>10842.27</v>
      </c>
      <c r="AY135" s="20">
        <v>11228.769999999999</v>
      </c>
      <c r="AZ135" s="20">
        <v>26797.079999999994</v>
      </c>
      <c r="BA135" s="17">
        <f t="shared" si="15"/>
        <v>161893.07000000004</v>
      </c>
      <c r="BB135" s="17">
        <f t="shared" si="16"/>
        <v>8094.659999999998</v>
      </c>
      <c r="BC135" s="17">
        <f t="shared" si="17"/>
        <v>23823.83</v>
      </c>
      <c r="BD135" s="17">
        <f t="shared" si="18"/>
        <v>193811.56</v>
      </c>
    </row>
    <row r="136" spans="1:56" x14ac:dyDescent="0.25">
      <c r="A136" t="str">
        <f t="shared" si="14"/>
        <v>SCR.SCR1</v>
      </c>
      <c r="B136" s="1" t="s">
        <v>188</v>
      </c>
      <c r="C136" s="1" t="s">
        <v>189</v>
      </c>
      <c r="D136" s="1" t="s">
        <v>189</v>
      </c>
      <c r="E136" s="17">
        <v>-260328.65000000002</v>
      </c>
      <c r="F136" s="17">
        <v>-247981.63999999998</v>
      </c>
      <c r="G136" s="17">
        <v>-154843.44</v>
      </c>
      <c r="H136" s="17">
        <v>-153488.65</v>
      </c>
      <c r="I136" s="17">
        <v>-327482.36</v>
      </c>
      <c r="J136" s="17">
        <v>-381804.07</v>
      </c>
      <c r="K136" s="17">
        <v>-85069.099999999991</v>
      </c>
      <c r="L136" s="17">
        <v>-137279.34</v>
      </c>
      <c r="M136" s="17">
        <v>-126456.07</v>
      </c>
      <c r="N136" s="17">
        <v>-137451.45000000001</v>
      </c>
      <c r="O136" s="17">
        <v>-141881.06</v>
      </c>
      <c r="P136" s="17">
        <v>-144715.16</v>
      </c>
      <c r="Q136" s="20">
        <v>-13016.43</v>
      </c>
      <c r="R136" s="20">
        <v>-12399.08</v>
      </c>
      <c r="S136" s="20">
        <v>-7742.17</v>
      </c>
      <c r="T136" s="20">
        <v>-7674.43</v>
      </c>
      <c r="U136" s="20">
        <v>-16374.12</v>
      </c>
      <c r="V136" s="20">
        <v>-19090.2</v>
      </c>
      <c r="W136" s="20">
        <v>-4253.46</v>
      </c>
      <c r="X136" s="20">
        <v>-6863.97</v>
      </c>
      <c r="Y136" s="20">
        <v>-6322.8</v>
      </c>
      <c r="Z136" s="20">
        <v>-6872.57</v>
      </c>
      <c r="AA136" s="20">
        <v>-7094.05</v>
      </c>
      <c r="AB136" s="20">
        <v>-7235.76</v>
      </c>
      <c r="AC136" s="17">
        <v>-41370.01</v>
      </c>
      <c r="AD136" s="17">
        <v>-38881.35</v>
      </c>
      <c r="AE136" s="17">
        <v>-23981.14</v>
      </c>
      <c r="AF136" s="17">
        <v>-23445.42</v>
      </c>
      <c r="AG136" s="17">
        <v>-49350.080000000002</v>
      </c>
      <c r="AH136" s="17">
        <v>-56725.43</v>
      </c>
      <c r="AI136" s="17">
        <v>-12464.09</v>
      </c>
      <c r="AJ136" s="17">
        <v>-19851.46</v>
      </c>
      <c r="AK136" s="17">
        <v>-18044.7</v>
      </c>
      <c r="AL136" s="17">
        <v>-19359.5</v>
      </c>
      <c r="AM136" s="17">
        <v>-19712.259999999998</v>
      </c>
      <c r="AN136" s="17">
        <v>-19838.39</v>
      </c>
      <c r="AO136" s="20">
        <v>-314715.09000000003</v>
      </c>
      <c r="AP136" s="20">
        <v>-299262.06999999995</v>
      </c>
      <c r="AQ136" s="20">
        <v>-186566.75</v>
      </c>
      <c r="AR136" s="20">
        <v>-184608.5</v>
      </c>
      <c r="AS136" s="20">
        <v>-393206.56</v>
      </c>
      <c r="AT136" s="20">
        <v>-457619.7</v>
      </c>
      <c r="AU136" s="20">
        <v>-101786.65</v>
      </c>
      <c r="AV136" s="20">
        <v>-163994.76999999999</v>
      </c>
      <c r="AW136" s="20">
        <v>-150823.57</v>
      </c>
      <c r="AX136" s="20">
        <v>-163683.52000000002</v>
      </c>
      <c r="AY136" s="20">
        <v>-168687.37</v>
      </c>
      <c r="AZ136" s="20">
        <v>-171789.31</v>
      </c>
      <c r="BA136" s="17">
        <f t="shared" si="15"/>
        <v>-2298780.9900000002</v>
      </c>
      <c r="BB136" s="17">
        <f t="shared" si="16"/>
        <v>-114939.04000000001</v>
      </c>
      <c r="BC136" s="17">
        <f t="shared" si="17"/>
        <v>-343023.83</v>
      </c>
      <c r="BD136" s="17">
        <f t="shared" si="18"/>
        <v>-2756743.86</v>
      </c>
    </row>
    <row r="137" spans="1:56" x14ac:dyDescent="0.25">
      <c r="A137" t="str">
        <f t="shared" si="14"/>
        <v>SEPI.SCR2</v>
      </c>
      <c r="B137" s="1" t="s">
        <v>190</v>
      </c>
      <c r="C137" s="1" t="s">
        <v>191</v>
      </c>
      <c r="D137" s="1" t="s">
        <v>191</v>
      </c>
      <c r="E137" s="17">
        <v>-845.45999999999992</v>
      </c>
      <c r="F137" s="17">
        <v>-376.35999999999984</v>
      </c>
      <c r="G137" s="17">
        <v>-624.11000000000024</v>
      </c>
      <c r="H137" s="17">
        <v>-438.16</v>
      </c>
      <c r="I137" s="17">
        <v>-414.05000000000035</v>
      </c>
      <c r="J137" s="17">
        <v>-388.65000000000026</v>
      </c>
      <c r="K137" s="17">
        <v>-522.30000000000007</v>
      </c>
      <c r="L137" s="17">
        <v>-573.18999999999971</v>
      </c>
      <c r="M137" s="17">
        <v>-665.3599999999999</v>
      </c>
      <c r="N137" s="17">
        <v>-313.40999999999997</v>
      </c>
      <c r="O137" s="17">
        <v>-422.32999999999964</v>
      </c>
      <c r="P137" s="17">
        <v>-426.05999999999995</v>
      </c>
      <c r="Q137" s="20">
        <v>-42.27</v>
      </c>
      <c r="R137" s="20">
        <v>-18.82</v>
      </c>
      <c r="S137" s="20">
        <v>-31.21</v>
      </c>
      <c r="T137" s="20">
        <v>-21.91</v>
      </c>
      <c r="U137" s="20">
        <v>-20.7</v>
      </c>
      <c r="V137" s="20">
        <v>-19.43</v>
      </c>
      <c r="W137" s="20">
        <v>-26.12</v>
      </c>
      <c r="X137" s="20">
        <v>-28.66</v>
      </c>
      <c r="Y137" s="20">
        <v>-33.270000000000003</v>
      </c>
      <c r="Z137" s="20">
        <v>-15.67</v>
      </c>
      <c r="AA137" s="20">
        <v>-21.12</v>
      </c>
      <c r="AB137" s="20">
        <v>-21.3</v>
      </c>
      <c r="AC137" s="17">
        <v>-134.36000000000001</v>
      </c>
      <c r="AD137" s="17">
        <v>-59.01</v>
      </c>
      <c r="AE137" s="17">
        <v>-96.66</v>
      </c>
      <c r="AF137" s="17">
        <v>-66.930000000000007</v>
      </c>
      <c r="AG137" s="17">
        <v>-62.4</v>
      </c>
      <c r="AH137" s="17">
        <v>-57.74</v>
      </c>
      <c r="AI137" s="17">
        <v>-76.53</v>
      </c>
      <c r="AJ137" s="17">
        <v>-82.89</v>
      </c>
      <c r="AK137" s="17">
        <v>-94.94</v>
      </c>
      <c r="AL137" s="17">
        <v>-44.14</v>
      </c>
      <c r="AM137" s="17">
        <v>-58.68</v>
      </c>
      <c r="AN137" s="17">
        <v>-58.41</v>
      </c>
      <c r="AO137" s="20">
        <v>-1022.0899999999999</v>
      </c>
      <c r="AP137" s="20">
        <v>-454.18999999999983</v>
      </c>
      <c r="AQ137" s="20">
        <v>-751.98000000000025</v>
      </c>
      <c r="AR137" s="20">
        <v>-527</v>
      </c>
      <c r="AS137" s="20">
        <v>-497.15000000000032</v>
      </c>
      <c r="AT137" s="20">
        <v>-465.82000000000028</v>
      </c>
      <c r="AU137" s="20">
        <v>-624.95000000000005</v>
      </c>
      <c r="AV137" s="20">
        <v>-684.73999999999967</v>
      </c>
      <c r="AW137" s="20">
        <v>-793.56999999999994</v>
      </c>
      <c r="AX137" s="20">
        <v>-373.21999999999997</v>
      </c>
      <c r="AY137" s="20">
        <v>-502.12999999999965</v>
      </c>
      <c r="AZ137" s="20">
        <v>-505.77</v>
      </c>
      <c r="BA137" s="17">
        <f t="shared" si="15"/>
        <v>-6009.4399999999987</v>
      </c>
      <c r="BB137" s="17">
        <f t="shared" si="16"/>
        <v>-300.48</v>
      </c>
      <c r="BC137" s="17">
        <f t="shared" si="17"/>
        <v>-892.68999999999994</v>
      </c>
      <c r="BD137" s="17">
        <f t="shared" si="18"/>
        <v>-7202.6100000000006</v>
      </c>
    </row>
    <row r="138" spans="1:56" x14ac:dyDescent="0.25">
      <c r="A138" t="str">
        <f t="shared" si="14"/>
        <v>SEPI.SCR3</v>
      </c>
      <c r="B138" s="1" t="s">
        <v>190</v>
      </c>
      <c r="C138" s="1" t="s">
        <v>192</v>
      </c>
      <c r="D138" s="1" t="s">
        <v>192</v>
      </c>
      <c r="E138" s="17">
        <v>-3005.7999999999997</v>
      </c>
      <c r="F138" s="17">
        <v>-1497.72</v>
      </c>
      <c r="G138" s="17">
        <v>-2100.3000000000002</v>
      </c>
      <c r="H138" s="17">
        <v>-1465.17</v>
      </c>
      <c r="I138" s="17">
        <v>-1578.6299999999999</v>
      </c>
      <c r="J138" s="17">
        <v>-1542.2199999999996</v>
      </c>
      <c r="K138" s="17">
        <v>-1131.2900000000002</v>
      </c>
      <c r="L138" s="17">
        <v>-1557.16</v>
      </c>
      <c r="M138" s="17">
        <v>-1511.9700000000003</v>
      </c>
      <c r="N138" s="17">
        <v>-1409.5299999999997</v>
      </c>
      <c r="O138" s="17">
        <v>-1566.47</v>
      </c>
      <c r="P138" s="17">
        <v>-1654.48</v>
      </c>
      <c r="Q138" s="20">
        <v>-150.29</v>
      </c>
      <c r="R138" s="20">
        <v>-74.89</v>
      </c>
      <c r="S138" s="20">
        <v>-105.02</v>
      </c>
      <c r="T138" s="20">
        <v>-73.260000000000005</v>
      </c>
      <c r="U138" s="20">
        <v>-78.930000000000007</v>
      </c>
      <c r="V138" s="20">
        <v>-77.11</v>
      </c>
      <c r="W138" s="20">
        <v>-56.56</v>
      </c>
      <c r="X138" s="20">
        <v>-77.86</v>
      </c>
      <c r="Y138" s="20">
        <v>-75.599999999999994</v>
      </c>
      <c r="Z138" s="20">
        <v>-70.48</v>
      </c>
      <c r="AA138" s="20">
        <v>-78.319999999999993</v>
      </c>
      <c r="AB138" s="20">
        <v>-82.72</v>
      </c>
      <c r="AC138" s="17">
        <v>-477.67</v>
      </c>
      <c r="AD138" s="17">
        <v>-234.83</v>
      </c>
      <c r="AE138" s="17">
        <v>-325.27999999999997</v>
      </c>
      <c r="AF138" s="17">
        <v>-223.8</v>
      </c>
      <c r="AG138" s="17">
        <v>-237.89</v>
      </c>
      <c r="AH138" s="17">
        <v>-229.13</v>
      </c>
      <c r="AI138" s="17">
        <v>-165.75</v>
      </c>
      <c r="AJ138" s="17">
        <v>-225.18</v>
      </c>
      <c r="AK138" s="17">
        <v>-215.75</v>
      </c>
      <c r="AL138" s="17">
        <v>-198.53</v>
      </c>
      <c r="AM138" s="17">
        <v>-217.64</v>
      </c>
      <c r="AN138" s="17">
        <v>-226.81</v>
      </c>
      <c r="AO138" s="20">
        <v>-3633.7599999999998</v>
      </c>
      <c r="AP138" s="20">
        <v>-1807.44</v>
      </c>
      <c r="AQ138" s="20">
        <v>-2530.6000000000004</v>
      </c>
      <c r="AR138" s="20">
        <v>-1762.23</v>
      </c>
      <c r="AS138" s="20">
        <v>-1895.4499999999998</v>
      </c>
      <c r="AT138" s="20">
        <v>-1848.4599999999996</v>
      </c>
      <c r="AU138" s="20">
        <v>-1353.6000000000001</v>
      </c>
      <c r="AV138" s="20">
        <v>-1860.2</v>
      </c>
      <c r="AW138" s="20">
        <v>-1803.3200000000002</v>
      </c>
      <c r="AX138" s="20">
        <v>-1678.5399999999997</v>
      </c>
      <c r="AY138" s="20">
        <v>-1862.4299999999998</v>
      </c>
      <c r="AZ138" s="20">
        <v>-1964.01</v>
      </c>
      <c r="BA138" s="17">
        <f t="shared" si="15"/>
        <v>-20020.739999999998</v>
      </c>
      <c r="BB138" s="17">
        <f t="shared" si="16"/>
        <v>-1001.04</v>
      </c>
      <c r="BC138" s="17">
        <f t="shared" si="17"/>
        <v>-2978.2599999999998</v>
      </c>
      <c r="BD138" s="17">
        <f t="shared" si="18"/>
        <v>-24000.039999999997</v>
      </c>
    </row>
    <row r="139" spans="1:56" x14ac:dyDescent="0.25">
      <c r="A139" t="str">
        <f t="shared" si="14"/>
        <v>SEPI.SCR4</v>
      </c>
      <c r="B139" s="1" t="s">
        <v>190</v>
      </c>
      <c r="C139" s="1" t="s">
        <v>194</v>
      </c>
      <c r="D139" s="1" t="s">
        <v>194</v>
      </c>
      <c r="E139" s="17">
        <v>-12817.029999999999</v>
      </c>
      <c r="F139" s="17">
        <v>-8751.36</v>
      </c>
      <c r="G139" s="17">
        <v>-7590.5300000000016</v>
      </c>
      <c r="H139" s="17">
        <v>-7925.0200000000013</v>
      </c>
      <c r="I139" s="17">
        <v>-15169.640000000005</v>
      </c>
      <c r="J139" s="17">
        <v>-13797.93</v>
      </c>
      <c r="K139" s="17">
        <v>-5719.1900000000032</v>
      </c>
      <c r="L139" s="17">
        <v>0</v>
      </c>
      <c r="M139" s="17">
        <v>0</v>
      </c>
      <c r="N139" s="17">
        <v>0</v>
      </c>
      <c r="O139" s="17">
        <v>0</v>
      </c>
      <c r="P139" s="17">
        <v>0</v>
      </c>
      <c r="Q139" s="20">
        <v>-640.85</v>
      </c>
      <c r="R139" s="20">
        <v>-437.57</v>
      </c>
      <c r="S139" s="20">
        <v>-379.53</v>
      </c>
      <c r="T139" s="20">
        <v>-396.25</v>
      </c>
      <c r="U139" s="20">
        <v>-758.48</v>
      </c>
      <c r="V139" s="20">
        <v>-689.9</v>
      </c>
      <c r="W139" s="20">
        <v>-285.95999999999998</v>
      </c>
      <c r="X139" s="20">
        <v>0</v>
      </c>
      <c r="Y139" s="20">
        <v>0</v>
      </c>
      <c r="Z139" s="20">
        <v>0</v>
      </c>
      <c r="AA139" s="20">
        <v>0</v>
      </c>
      <c r="AB139" s="20">
        <v>0</v>
      </c>
      <c r="AC139" s="17">
        <v>-2036.81</v>
      </c>
      <c r="AD139" s="17">
        <v>-1372.14</v>
      </c>
      <c r="AE139" s="17">
        <v>-1175.57</v>
      </c>
      <c r="AF139" s="17">
        <v>-1210.55</v>
      </c>
      <c r="AG139" s="17">
        <v>-2285.9899999999998</v>
      </c>
      <c r="AH139" s="17">
        <v>-2049.9899999999998</v>
      </c>
      <c r="AI139" s="17">
        <v>-837.96</v>
      </c>
      <c r="AJ139" s="17">
        <v>0</v>
      </c>
      <c r="AK139" s="17">
        <v>0</v>
      </c>
      <c r="AL139" s="17">
        <v>0</v>
      </c>
      <c r="AM139" s="17">
        <v>0</v>
      </c>
      <c r="AN139" s="17">
        <v>0</v>
      </c>
      <c r="AO139" s="20">
        <v>-15494.689999999999</v>
      </c>
      <c r="AP139" s="20">
        <v>-10561.07</v>
      </c>
      <c r="AQ139" s="20">
        <v>-9145.630000000001</v>
      </c>
      <c r="AR139" s="20">
        <v>-9531.82</v>
      </c>
      <c r="AS139" s="20">
        <v>-18214.110000000004</v>
      </c>
      <c r="AT139" s="20">
        <v>-16537.82</v>
      </c>
      <c r="AU139" s="20">
        <v>-6843.1100000000033</v>
      </c>
      <c r="AV139" s="20">
        <v>0</v>
      </c>
      <c r="AW139" s="20">
        <v>0</v>
      </c>
      <c r="AX139" s="20">
        <v>0</v>
      </c>
      <c r="AY139" s="20">
        <v>0</v>
      </c>
      <c r="AZ139" s="20">
        <v>0</v>
      </c>
      <c r="BA139" s="17">
        <f t="shared" si="15"/>
        <v>-71770.700000000012</v>
      </c>
      <c r="BB139" s="17">
        <f t="shared" si="16"/>
        <v>-3588.5400000000004</v>
      </c>
      <c r="BC139" s="17">
        <f t="shared" si="17"/>
        <v>-10969.009999999998</v>
      </c>
      <c r="BD139" s="17">
        <f t="shared" si="18"/>
        <v>-86328.250000000015</v>
      </c>
    </row>
    <row r="140" spans="1:56" x14ac:dyDescent="0.25">
      <c r="A140" t="str">
        <f t="shared" si="14"/>
        <v>TAC4.SCR4</v>
      </c>
      <c r="B140" s="1" t="s">
        <v>193</v>
      </c>
      <c r="C140" s="1" t="s">
        <v>194</v>
      </c>
      <c r="D140" s="1" t="s">
        <v>194</v>
      </c>
      <c r="E140" s="17">
        <v>0</v>
      </c>
      <c r="F140" s="17">
        <v>0</v>
      </c>
      <c r="G140" s="17">
        <v>0</v>
      </c>
      <c r="H140" s="17">
        <v>0</v>
      </c>
      <c r="I140" s="17">
        <v>0</v>
      </c>
      <c r="J140" s="17">
        <v>0</v>
      </c>
      <c r="K140" s="17">
        <v>0</v>
      </c>
      <c r="L140" s="17">
        <v>-7642.840000000002</v>
      </c>
      <c r="M140" s="17">
        <v>-6079.2300000000005</v>
      </c>
      <c r="N140" s="17">
        <v>-7582.4400000000014</v>
      </c>
      <c r="O140" s="17">
        <v>-6071.079999999999</v>
      </c>
      <c r="P140" s="17">
        <v>-5807.5299999999979</v>
      </c>
      <c r="Q140" s="20">
        <v>0</v>
      </c>
      <c r="R140" s="20">
        <v>0</v>
      </c>
      <c r="S140" s="20">
        <v>0</v>
      </c>
      <c r="T140" s="20">
        <v>0</v>
      </c>
      <c r="U140" s="20">
        <v>0</v>
      </c>
      <c r="V140" s="20">
        <v>0</v>
      </c>
      <c r="W140" s="20">
        <v>0</v>
      </c>
      <c r="X140" s="20">
        <v>-382.14</v>
      </c>
      <c r="Y140" s="20">
        <v>-303.95999999999998</v>
      </c>
      <c r="Z140" s="20">
        <v>-379.12</v>
      </c>
      <c r="AA140" s="20">
        <v>-303.55</v>
      </c>
      <c r="AB140" s="20">
        <v>-290.38</v>
      </c>
      <c r="AC140" s="17">
        <v>0</v>
      </c>
      <c r="AD140" s="17">
        <v>0</v>
      </c>
      <c r="AE140" s="17">
        <v>0</v>
      </c>
      <c r="AF140" s="17">
        <v>0</v>
      </c>
      <c r="AG140" s="17">
        <v>0</v>
      </c>
      <c r="AH140" s="17">
        <v>0</v>
      </c>
      <c r="AI140" s="17">
        <v>0</v>
      </c>
      <c r="AJ140" s="17">
        <v>-1105.2</v>
      </c>
      <c r="AK140" s="17">
        <v>-867.48</v>
      </c>
      <c r="AL140" s="17">
        <v>-1067.96</v>
      </c>
      <c r="AM140" s="17">
        <v>-843.49</v>
      </c>
      <c r="AN140" s="17">
        <v>-796.13</v>
      </c>
      <c r="AO140" s="20">
        <v>0</v>
      </c>
      <c r="AP140" s="20">
        <v>0</v>
      </c>
      <c r="AQ140" s="20">
        <v>0</v>
      </c>
      <c r="AR140" s="20">
        <v>0</v>
      </c>
      <c r="AS140" s="20">
        <v>0</v>
      </c>
      <c r="AT140" s="20">
        <v>0</v>
      </c>
      <c r="AU140" s="20">
        <v>0</v>
      </c>
      <c r="AV140" s="20">
        <v>-9130.1800000000021</v>
      </c>
      <c r="AW140" s="20">
        <v>-7250.67</v>
      </c>
      <c r="AX140" s="20">
        <v>-9029.52</v>
      </c>
      <c r="AY140" s="20">
        <v>-7218.119999999999</v>
      </c>
      <c r="AZ140" s="20">
        <v>-6894.0399999999981</v>
      </c>
      <c r="BA140" s="17">
        <f t="shared" si="15"/>
        <v>-33183.120000000003</v>
      </c>
      <c r="BB140" s="17">
        <f t="shared" si="16"/>
        <v>-1659.1499999999996</v>
      </c>
      <c r="BC140" s="17">
        <f t="shared" si="17"/>
        <v>-4680.26</v>
      </c>
      <c r="BD140" s="17">
        <f t="shared" si="18"/>
        <v>-39522.53</v>
      </c>
    </row>
    <row r="141" spans="1:56" x14ac:dyDescent="0.25">
      <c r="A141" t="str">
        <f t="shared" si="14"/>
        <v>SHEL.SCTG</v>
      </c>
      <c r="B141" s="1" t="s">
        <v>195</v>
      </c>
      <c r="C141" s="1" t="s">
        <v>196</v>
      </c>
      <c r="D141" s="1" t="s">
        <v>196</v>
      </c>
      <c r="E141" s="17">
        <v>75.94</v>
      </c>
      <c r="F141" s="17">
        <v>43.489999999999995</v>
      </c>
      <c r="G141" s="17">
        <v>51</v>
      </c>
      <c r="H141" s="17">
        <v>1146.0299999999995</v>
      </c>
      <c r="I141" s="17">
        <v>270.79999999999995</v>
      </c>
      <c r="J141" s="17">
        <v>1183.5800000000002</v>
      </c>
      <c r="K141" s="17">
        <v>2037.6499999999999</v>
      </c>
      <c r="L141" s="17">
        <v>2362.12</v>
      </c>
      <c r="M141" s="17">
        <v>0</v>
      </c>
      <c r="N141" s="17">
        <v>0</v>
      </c>
      <c r="O141" s="17">
        <v>0.21999999999999997</v>
      </c>
      <c r="P141" s="17">
        <v>0.09</v>
      </c>
      <c r="Q141" s="20">
        <v>3.8</v>
      </c>
      <c r="R141" s="20">
        <v>2.17</v>
      </c>
      <c r="S141" s="20">
        <v>2.5499999999999998</v>
      </c>
      <c r="T141" s="20">
        <v>57.3</v>
      </c>
      <c r="U141" s="20">
        <v>13.54</v>
      </c>
      <c r="V141" s="20">
        <v>59.18</v>
      </c>
      <c r="W141" s="20">
        <v>101.88</v>
      </c>
      <c r="X141" s="20">
        <v>118.11</v>
      </c>
      <c r="Y141" s="20">
        <v>0</v>
      </c>
      <c r="Z141" s="20">
        <v>0</v>
      </c>
      <c r="AA141" s="20">
        <v>0.01</v>
      </c>
      <c r="AB141" s="20">
        <v>0</v>
      </c>
      <c r="AC141" s="17">
        <v>12.07</v>
      </c>
      <c r="AD141" s="17">
        <v>6.82</v>
      </c>
      <c r="AE141" s="17">
        <v>7.9</v>
      </c>
      <c r="AF141" s="17">
        <v>175.06</v>
      </c>
      <c r="AG141" s="17">
        <v>40.81</v>
      </c>
      <c r="AH141" s="17">
        <v>175.85</v>
      </c>
      <c r="AI141" s="17">
        <v>298.55</v>
      </c>
      <c r="AJ141" s="17">
        <v>341.58</v>
      </c>
      <c r="AK141" s="17">
        <v>0</v>
      </c>
      <c r="AL141" s="17">
        <v>0</v>
      </c>
      <c r="AM141" s="17">
        <v>0.03</v>
      </c>
      <c r="AN141" s="17">
        <v>0.01</v>
      </c>
      <c r="AO141" s="20">
        <v>91.81</v>
      </c>
      <c r="AP141" s="20">
        <v>52.48</v>
      </c>
      <c r="AQ141" s="20">
        <v>61.449999999999996</v>
      </c>
      <c r="AR141" s="20">
        <v>1378.3899999999994</v>
      </c>
      <c r="AS141" s="20">
        <v>325.14999999999998</v>
      </c>
      <c r="AT141" s="20">
        <v>1418.6100000000001</v>
      </c>
      <c r="AU141" s="20">
        <v>2438.08</v>
      </c>
      <c r="AV141" s="20">
        <v>2821.81</v>
      </c>
      <c r="AW141" s="20">
        <v>0</v>
      </c>
      <c r="AX141" s="20">
        <v>0</v>
      </c>
      <c r="AY141" s="20">
        <v>0.26</v>
      </c>
      <c r="AZ141" s="20">
        <v>9.9999999999999992E-2</v>
      </c>
      <c r="BA141" s="17">
        <f t="shared" si="15"/>
        <v>7170.92</v>
      </c>
      <c r="BB141" s="17">
        <f t="shared" si="16"/>
        <v>358.53999999999996</v>
      </c>
      <c r="BC141" s="17">
        <f t="shared" si="17"/>
        <v>1058.6799999999998</v>
      </c>
      <c r="BD141" s="17">
        <f t="shared" si="18"/>
        <v>8588.14</v>
      </c>
    </row>
    <row r="142" spans="1:56" x14ac:dyDescent="0.25">
      <c r="A142" t="str">
        <f t="shared" si="14"/>
        <v>TCN.SD1</v>
      </c>
      <c r="B142" s="1" t="s">
        <v>35</v>
      </c>
      <c r="C142" s="1" t="s">
        <v>197</v>
      </c>
      <c r="D142" s="1" t="s">
        <v>197</v>
      </c>
      <c r="E142" s="17">
        <v>101561.68000000002</v>
      </c>
      <c r="F142" s="17">
        <v>97234.849999999977</v>
      </c>
      <c r="G142" s="17">
        <v>65835.260000000009</v>
      </c>
      <c r="H142" s="17">
        <v>59517.960000000006</v>
      </c>
      <c r="I142" s="17">
        <v>112746.08000000002</v>
      </c>
      <c r="J142" s="17">
        <v>253159.7900000001</v>
      </c>
      <c r="K142" s="17">
        <v>60638.53</v>
      </c>
      <c r="L142" s="17">
        <v>95278.090000000026</v>
      </c>
      <c r="M142" s="17">
        <v>61203.190000000017</v>
      </c>
      <c r="N142" s="17">
        <v>64594.76</v>
      </c>
      <c r="O142" s="17">
        <v>66162.489999999976</v>
      </c>
      <c r="P142" s="17">
        <v>74956.550000000032</v>
      </c>
      <c r="Q142" s="20">
        <v>5078.08</v>
      </c>
      <c r="R142" s="20">
        <v>4861.74</v>
      </c>
      <c r="S142" s="20">
        <v>3291.76</v>
      </c>
      <c r="T142" s="20">
        <v>2975.9</v>
      </c>
      <c r="U142" s="20">
        <v>5637.3</v>
      </c>
      <c r="V142" s="20">
        <v>12657.99</v>
      </c>
      <c r="W142" s="20">
        <v>3031.93</v>
      </c>
      <c r="X142" s="20">
        <v>4763.8999999999996</v>
      </c>
      <c r="Y142" s="20">
        <v>3060.16</v>
      </c>
      <c r="Z142" s="20">
        <v>3229.74</v>
      </c>
      <c r="AA142" s="20">
        <v>3308.12</v>
      </c>
      <c r="AB142" s="20">
        <v>3747.83</v>
      </c>
      <c r="AC142" s="17">
        <v>16139.63</v>
      </c>
      <c r="AD142" s="17">
        <v>15245.58</v>
      </c>
      <c r="AE142" s="17">
        <v>10196.129999999999</v>
      </c>
      <c r="AF142" s="17">
        <v>9091.3799999999992</v>
      </c>
      <c r="AG142" s="17">
        <v>16990.310000000001</v>
      </c>
      <c r="AH142" s="17">
        <v>37612.480000000003</v>
      </c>
      <c r="AI142" s="17">
        <v>8884.59</v>
      </c>
      <c r="AJ142" s="17">
        <v>13777.82</v>
      </c>
      <c r="AK142" s="17">
        <v>8733.41</v>
      </c>
      <c r="AL142" s="17">
        <v>9097.92</v>
      </c>
      <c r="AM142" s="17">
        <v>9192.2900000000009</v>
      </c>
      <c r="AN142" s="17">
        <v>10275.48</v>
      </c>
      <c r="AO142" s="20">
        <v>122779.39000000003</v>
      </c>
      <c r="AP142" s="20">
        <v>117342.16999999998</v>
      </c>
      <c r="AQ142" s="20">
        <v>79323.150000000009</v>
      </c>
      <c r="AR142" s="20">
        <v>71585.240000000005</v>
      </c>
      <c r="AS142" s="20">
        <v>135373.69000000003</v>
      </c>
      <c r="AT142" s="20">
        <v>303430.26000000007</v>
      </c>
      <c r="AU142" s="20">
        <v>72555.05</v>
      </c>
      <c r="AV142" s="20">
        <v>113819.81000000003</v>
      </c>
      <c r="AW142" s="20">
        <v>72996.760000000024</v>
      </c>
      <c r="AX142" s="20">
        <v>76922.42</v>
      </c>
      <c r="AY142" s="20">
        <v>78662.899999999965</v>
      </c>
      <c r="AZ142" s="20">
        <v>88979.86000000003</v>
      </c>
      <c r="BA142" s="17">
        <f t="shared" si="15"/>
        <v>1112889.2300000002</v>
      </c>
      <c r="BB142" s="17">
        <f t="shared" si="16"/>
        <v>55644.45</v>
      </c>
      <c r="BC142" s="17">
        <f t="shared" si="17"/>
        <v>165237.02000000005</v>
      </c>
      <c r="BD142" s="17">
        <f t="shared" si="18"/>
        <v>1333770.7000000002</v>
      </c>
    </row>
    <row r="143" spans="1:56" x14ac:dyDescent="0.25">
      <c r="A143" t="str">
        <f t="shared" si="14"/>
        <v>TCN.SD2</v>
      </c>
      <c r="B143" s="1" t="s">
        <v>35</v>
      </c>
      <c r="C143" s="1" t="s">
        <v>198</v>
      </c>
      <c r="D143" s="1" t="s">
        <v>198</v>
      </c>
      <c r="E143" s="17">
        <v>97383.220000000045</v>
      </c>
      <c r="F143" s="17">
        <v>68723.78</v>
      </c>
      <c r="G143" s="17">
        <v>67161.64999999998</v>
      </c>
      <c r="H143" s="17">
        <v>68576.789999999994</v>
      </c>
      <c r="I143" s="17">
        <v>59197.559999999983</v>
      </c>
      <c r="J143" s="17">
        <v>240216.99</v>
      </c>
      <c r="K143" s="17">
        <v>66224.42</v>
      </c>
      <c r="L143" s="17">
        <v>79884.12000000001</v>
      </c>
      <c r="M143" s="17">
        <v>61756.95</v>
      </c>
      <c r="N143" s="17">
        <v>68552.709999999992</v>
      </c>
      <c r="O143" s="17">
        <v>49946.599999999984</v>
      </c>
      <c r="P143" s="17">
        <v>67378.8</v>
      </c>
      <c r="Q143" s="20">
        <v>4869.16</v>
      </c>
      <c r="R143" s="20">
        <v>3436.19</v>
      </c>
      <c r="S143" s="20">
        <v>3358.08</v>
      </c>
      <c r="T143" s="20">
        <v>3428.84</v>
      </c>
      <c r="U143" s="20">
        <v>2959.88</v>
      </c>
      <c r="V143" s="20">
        <v>12010.85</v>
      </c>
      <c r="W143" s="20">
        <v>3311.22</v>
      </c>
      <c r="X143" s="20">
        <v>3994.21</v>
      </c>
      <c r="Y143" s="20">
        <v>3087.85</v>
      </c>
      <c r="Z143" s="20">
        <v>3427.64</v>
      </c>
      <c r="AA143" s="20">
        <v>2497.33</v>
      </c>
      <c r="AB143" s="20">
        <v>3368.94</v>
      </c>
      <c r="AC143" s="17">
        <v>15475.61</v>
      </c>
      <c r="AD143" s="17">
        <v>10775.29</v>
      </c>
      <c r="AE143" s="17">
        <v>10401.56</v>
      </c>
      <c r="AF143" s="17">
        <v>10475.120000000001</v>
      </c>
      <c r="AG143" s="17">
        <v>8920.7999999999993</v>
      </c>
      <c r="AH143" s="17">
        <v>35689.54</v>
      </c>
      <c r="AI143" s="17">
        <v>9703.02</v>
      </c>
      <c r="AJ143" s="17">
        <v>11551.75</v>
      </c>
      <c r="AK143" s="17">
        <v>8812.43</v>
      </c>
      <c r="AL143" s="17">
        <v>9655.3799999999992</v>
      </c>
      <c r="AM143" s="17">
        <v>6939.34</v>
      </c>
      <c r="AN143" s="17">
        <v>9236.68</v>
      </c>
      <c r="AO143" s="20">
        <v>117727.99000000005</v>
      </c>
      <c r="AP143" s="20">
        <v>82935.260000000009</v>
      </c>
      <c r="AQ143" s="20">
        <v>80921.289999999979</v>
      </c>
      <c r="AR143" s="20">
        <v>82480.749999999985</v>
      </c>
      <c r="AS143" s="20">
        <v>71078.239999999976</v>
      </c>
      <c r="AT143" s="20">
        <v>287917.38</v>
      </c>
      <c r="AU143" s="20">
        <v>79238.66</v>
      </c>
      <c r="AV143" s="20">
        <v>95430.080000000016</v>
      </c>
      <c r="AW143" s="20">
        <v>73657.23</v>
      </c>
      <c r="AX143" s="20">
        <v>81635.73</v>
      </c>
      <c r="AY143" s="20">
        <v>59383.26999999999</v>
      </c>
      <c r="AZ143" s="20">
        <v>79984.420000000013</v>
      </c>
      <c r="BA143" s="17">
        <f t="shared" si="15"/>
        <v>995003.59</v>
      </c>
      <c r="BB143" s="17">
        <f t="shared" si="16"/>
        <v>49750.19</v>
      </c>
      <c r="BC143" s="17">
        <f t="shared" si="17"/>
        <v>147636.52000000002</v>
      </c>
      <c r="BD143" s="17">
        <f t="shared" si="18"/>
        <v>1192390.3</v>
      </c>
    </row>
    <row r="144" spans="1:56" x14ac:dyDescent="0.25">
      <c r="A144" t="str">
        <f t="shared" si="14"/>
        <v>ASTC.SD3</v>
      </c>
      <c r="B144" s="1" t="s">
        <v>199</v>
      </c>
      <c r="C144" s="1" t="s">
        <v>200</v>
      </c>
      <c r="D144" s="1" t="s">
        <v>200</v>
      </c>
      <c r="E144" s="17">
        <v>144813.39000000004</v>
      </c>
      <c r="F144" s="17">
        <v>130878.29</v>
      </c>
      <c r="G144" s="17">
        <v>32798.15</v>
      </c>
      <c r="H144" s="17">
        <v>0</v>
      </c>
      <c r="I144" s="17">
        <v>153514.13999999993</v>
      </c>
      <c r="J144" s="17">
        <v>298483.38</v>
      </c>
      <c r="K144" s="17">
        <v>67741.390000000029</v>
      </c>
      <c r="L144" s="17">
        <v>120549.84</v>
      </c>
      <c r="M144" s="17">
        <v>74478.489999999991</v>
      </c>
      <c r="N144" s="17">
        <v>94424.869999999966</v>
      </c>
      <c r="O144" s="17">
        <v>98900.040000000037</v>
      </c>
      <c r="P144" s="17">
        <v>87831.93</v>
      </c>
      <c r="Q144" s="20">
        <v>7240.67</v>
      </c>
      <c r="R144" s="20">
        <v>6543.91</v>
      </c>
      <c r="S144" s="20">
        <v>1639.91</v>
      </c>
      <c r="T144" s="20">
        <v>0</v>
      </c>
      <c r="U144" s="20">
        <v>7675.71</v>
      </c>
      <c r="V144" s="20">
        <v>14924.17</v>
      </c>
      <c r="W144" s="20">
        <v>3387.07</v>
      </c>
      <c r="X144" s="20">
        <v>6027.49</v>
      </c>
      <c r="Y144" s="20">
        <v>3723.92</v>
      </c>
      <c r="Z144" s="20">
        <v>4721.24</v>
      </c>
      <c r="AA144" s="20">
        <v>4945</v>
      </c>
      <c r="AB144" s="20">
        <v>4391.6000000000004</v>
      </c>
      <c r="AC144" s="17">
        <v>23012.95</v>
      </c>
      <c r="AD144" s="17">
        <v>20520.57</v>
      </c>
      <c r="AE144" s="17">
        <v>5079.5600000000004</v>
      </c>
      <c r="AF144" s="17">
        <v>0</v>
      </c>
      <c r="AG144" s="17">
        <v>23133.87</v>
      </c>
      <c r="AH144" s="17">
        <v>44346.3</v>
      </c>
      <c r="AI144" s="17">
        <v>9925.2800000000007</v>
      </c>
      <c r="AJ144" s="17">
        <v>17432.27</v>
      </c>
      <c r="AK144" s="17">
        <v>10627.74</v>
      </c>
      <c r="AL144" s="17">
        <v>13299.37</v>
      </c>
      <c r="AM144" s="17">
        <v>13740.69</v>
      </c>
      <c r="AN144" s="17">
        <v>12040.51</v>
      </c>
      <c r="AO144" s="20">
        <v>175067.01000000007</v>
      </c>
      <c r="AP144" s="20">
        <v>157942.76999999999</v>
      </c>
      <c r="AQ144" s="20">
        <v>39517.620000000003</v>
      </c>
      <c r="AR144" s="20">
        <v>0</v>
      </c>
      <c r="AS144" s="20">
        <v>184323.71999999991</v>
      </c>
      <c r="AT144" s="20">
        <v>357753.85</v>
      </c>
      <c r="AU144" s="20">
        <v>81053.740000000034</v>
      </c>
      <c r="AV144" s="20">
        <v>144009.60000000001</v>
      </c>
      <c r="AW144" s="20">
        <v>88830.15</v>
      </c>
      <c r="AX144" s="20">
        <v>112445.47999999997</v>
      </c>
      <c r="AY144" s="20">
        <v>117585.73000000004</v>
      </c>
      <c r="AZ144" s="20">
        <v>104264.04</v>
      </c>
      <c r="BA144" s="17">
        <f t="shared" si="15"/>
        <v>1304413.9099999999</v>
      </c>
      <c r="BB144" s="17">
        <f t="shared" si="16"/>
        <v>65220.689999999995</v>
      </c>
      <c r="BC144" s="17">
        <f t="shared" si="17"/>
        <v>193159.11</v>
      </c>
      <c r="BD144" s="17">
        <f t="shared" si="18"/>
        <v>1562793.7099999997</v>
      </c>
    </row>
    <row r="145" spans="1:56" x14ac:dyDescent="0.25">
      <c r="A145" t="str">
        <f t="shared" si="14"/>
        <v>ASTC.SD4</v>
      </c>
      <c r="B145" s="1" t="s">
        <v>199</v>
      </c>
      <c r="C145" s="1" t="s">
        <v>201</v>
      </c>
      <c r="D145" s="1" t="s">
        <v>201</v>
      </c>
      <c r="E145" s="17">
        <v>91743.470000000016</v>
      </c>
      <c r="F145" s="17">
        <v>46941.93</v>
      </c>
      <c r="G145" s="17">
        <v>84185.48000000004</v>
      </c>
      <c r="H145" s="17">
        <v>76379.13999999997</v>
      </c>
      <c r="I145" s="17">
        <v>165787.62999999989</v>
      </c>
      <c r="J145" s="17">
        <v>328666.39</v>
      </c>
      <c r="K145" s="17">
        <v>96843.959999999963</v>
      </c>
      <c r="L145" s="17">
        <v>128763.97</v>
      </c>
      <c r="M145" s="17">
        <v>70742.709999999992</v>
      </c>
      <c r="N145" s="17">
        <v>90765.390000000029</v>
      </c>
      <c r="O145" s="17">
        <v>91611.68</v>
      </c>
      <c r="P145" s="17">
        <v>93910.020000000019</v>
      </c>
      <c r="Q145" s="20">
        <v>4587.17</v>
      </c>
      <c r="R145" s="20">
        <v>2347.1</v>
      </c>
      <c r="S145" s="20">
        <v>4209.2700000000004</v>
      </c>
      <c r="T145" s="20">
        <v>3818.96</v>
      </c>
      <c r="U145" s="20">
        <v>8289.3799999999992</v>
      </c>
      <c r="V145" s="20">
        <v>16433.32</v>
      </c>
      <c r="W145" s="20">
        <v>4842.2</v>
      </c>
      <c r="X145" s="20">
        <v>6438.2</v>
      </c>
      <c r="Y145" s="20">
        <v>3537.14</v>
      </c>
      <c r="Z145" s="20">
        <v>4538.2700000000004</v>
      </c>
      <c r="AA145" s="20">
        <v>4580.58</v>
      </c>
      <c r="AB145" s="20">
        <v>4695.5</v>
      </c>
      <c r="AC145" s="17">
        <v>14579.37</v>
      </c>
      <c r="AD145" s="17">
        <v>7360.08</v>
      </c>
      <c r="AE145" s="17">
        <v>13038.1</v>
      </c>
      <c r="AF145" s="17">
        <v>11666.93</v>
      </c>
      <c r="AG145" s="17">
        <v>24983.43</v>
      </c>
      <c r="AH145" s="17">
        <v>48830.65</v>
      </c>
      <c r="AI145" s="17">
        <v>14189.31</v>
      </c>
      <c r="AJ145" s="17">
        <v>18620.09</v>
      </c>
      <c r="AK145" s="17">
        <v>10094.66</v>
      </c>
      <c r="AL145" s="17">
        <v>12783.95</v>
      </c>
      <c r="AM145" s="17">
        <v>12728.08</v>
      </c>
      <c r="AN145" s="17">
        <v>12873.73</v>
      </c>
      <c r="AO145" s="20">
        <v>110910.01000000001</v>
      </c>
      <c r="AP145" s="20">
        <v>56649.11</v>
      </c>
      <c r="AQ145" s="20">
        <v>101432.85000000005</v>
      </c>
      <c r="AR145" s="20">
        <v>91865.02999999997</v>
      </c>
      <c r="AS145" s="20">
        <v>199060.43999999989</v>
      </c>
      <c r="AT145" s="20">
        <v>393930.36000000004</v>
      </c>
      <c r="AU145" s="20">
        <v>115875.46999999996</v>
      </c>
      <c r="AV145" s="20">
        <v>153822.26</v>
      </c>
      <c r="AW145" s="20">
        <v>84374.51</v>
      </c>
      <c r="AX145" s="20">
        <v>108087.61000000003</v>
      </c>
      <c r="AY145" s="20">
        <v>108920.34</v>
      </c>
      <c r="AZ145" s="20">
        <v>111479.25000000001</v>
      </c>
      <c r="BA145" s="17">
        <f t="shared" si="15"/>
        <v>1366341.77</v>
      </c>
      <c r="BB145" s="17">
        <f t="shared" si="16"/>
        <v>68317.09</v>
      </c>
      <c r="BC145" s="17">
        <f t="shared" si="17"/>
        <v>201748.38</v>
      </c>
      <c r="BD145" s="17">
        <f t="shared" si="18"/>
        <v>1636407.2400000002</v>
      </c>
    </row>
    <row r="146" spans="1:56" x14ac:dyDescent="0.25">
      <c r="A146" t="str">
        <f t="shared" si="14"/>
        <v>EPPA.SD5</v>
      </c>
      <c r="B146" s="1" t="s">
        <v>203</v>
      </c>
      <c r="C146" s="1" t="s">
        <v>202</v>
      </c>
      <c r="D146" s="1" t="s">
        <v>202</v>
      </c>
      <c r="E146" s="17">
        <v>149779.40000000005</v>
      </c>
      <c r="F146" s="17">
        <v>129573.97999999998</v>
      </c>
      <c r="G146" s="17">
        <v>90245.590000000011</v>
      </c>
      <c r="H146" s="17">
        <v>80036.080000000016</v>
      </c>
      <c r="I146" s="17">
        <v>122659</v>
      </c>
      <c r="J146" s="17">
        <v>0</v>
      </c>
      <c r="K146" s="17">
        <v>75787.229999999981</v>
      </c>
      <c r="L146" s="17">
        <v>142625.12</v>
      </c>
      <c r="M146" s="17">
        <v>82715.719999999972</v>
      </c>
      <c r="N146" s="17">
        <v>81615.929999999964</v>
      </c>
      <c r="O146" s="17">
        <v>99042.439999999973</v>
      </c>
      <c r="P146" s="17">
        <v>103639.87999999999</v>
      </c>
      <c r="Q146" s="20">
        <v>7488.97</v>
      </c>
      <c r="R146" s="20">
        <v>6478.7</v>
      </c>
      <c r="S146" s="20">
        <v>4512.28</v>
      </c>
      <c r="T146" s="20">
        <v>4001.8</v>
      </c>
      <c r="U146" s="20">
        <v>6132.95</v>
      </c>
      <c r="V146" s="20">
        <v>0</v>
      </c>
      <c r="W146" s="20">
        <v>3789.36</v>
      </c>
      <c r="X146" s="20">
        <v>7131.26</v>
      </c>
      <c r="Y146" s="20">
        <v>4135.79</v>
      </c>
      <c r="Z146" s="20">
        <v>4080.8</v>
      </c>
      <c r="AA146" s="20">
        <v>4952.12</v>
      </c>
      <c r="AB146" s="20">
        <v>5181.99</v>
      </c>
      <c r="AC146" s="17">
        <v>23802.13</v>
      </c>
      <c r="AD146" s="17">
        <v>20316.07</v>
      </c>
      <c r="AE146" s="17">
        <v>13976.65</v>
      </c>
      <c r="AF146" s="17">
        <v>12225.52</v>
      </c>
      <c r="AG146" s="17">
        <v>18484.14</v>
      </c>
      <c r="AH146" s="17">
        <v>0</v>
      </c>
      <c r="AI146" s="17">
        <v>11104.14</v>
      </c>
      <c r="AJ146" s="17">
        <v>20624.5</v>
      </c>
      <c r="AK146" s="17">
        <v>11803.15</v>
      </c>
      <c r="AL146" s="17">
        <v>11495.28</v>
      </c>
      <c r="AM146" s="17">
        <v>13760.47</v>
      </c>
      <c r="AN146" s="17">
        <v>14207.55</v>
      </c>
      <c r="AO146" s="20">
        <v>181070.50000000006</v>
      </c>
      <c r="AP146" s="20">
        <v>156368.75</v>
      </c>
      <c r="AQ146" s="20">
        <v>108734.52</v>
      </c>
      <c r="AR146" s="20">
        <v>96263.400000000023</v>
      </c>
      <c r="AS146" s="20">
        <v>147276.09</v>
      </c>
      <c r="AT146" s="20">
        <v>0</v>
      </c>
      <c r="AU146" s="20">
        <v>90680.729999999981</v>
      </c>
      <c r="AV146" s="20">
        <v>170380.88</v>
      </c>
      <c r="AW146" s="20">
        <v>98654.65999999996</v>
      </c>
      <c r="AX146" s="20">
        <v>97192.009999999966</v>
      </c>
      <c r="AY146" s="20">
        <v>117755.02999999997</v>
      </c>
      <c r="AZ146" s="20">
        <v>123029.42</v>
      </c>
      <c r="BA146" s="17">
        <f t="shared" si="15"/>
        <v>1157720.3699999999</v>
      </c>
      <c r="BB146" s="17">
        <f t="shared" si="16"/>
        <v>57886.020000000004</v>
      </c>
      <c r="BC146" s="17">
        <f t="shared" si="17"/>
        <v>171799.59999999998</v>
      </c>
      <c r="BD146" s="17">
        <f t="shared" si="18"/>
        <v>1387405.99</v>
      </c>
    </row>
    <row r="147" spans="1:56" x14ac:dyDescent="0.25">
      <c r="A147" t="str">
        <f t="shared" si="14"/>
        <v>EPPA.SD6</v>
      </c>
      <c r="B147" s="1" t="s">
        <v>203</v>
      </c>
      <c r="C147" s="1" t="s">
        <v>204</v>
      </c>
      <c r="D147" s="1" t="s">
        <v>204</v>
      </c>
      <c r="E147" s="17">
        <v>109573.6</v>
      </c>
      <c r="F147" s="17">
        <v>138469.40000000014</v>
      </c>
      <c r="G147" s="17">
        <v>84323.66</v>
      </c>
      <c r="H147" s="17">
        <v>76024.90999999996</v>
      </c>
      <c r="I147" s="17">
        <v>222378.11000000007</v>
      </c>
      <c r="J147" s="17">
        <v>386962.69000000012</v>
      </c>
      <c r="K147" s="17">
        <v>79321.599999999991</v>
      </c>
      <c r="L147" s="17">
        <v>125464.04999999997</v>
      </c>
      <c r="M147" s="17">
        <v>56494.919999999991</v>
      </c>
      <c r="N147" s="17">
        <v>94376.720000000059</v>
      </c>
      <c r="O147" s="17">
        <v>77273.47</v>
      </c>
      <c r="P147" s="17">
        <v>73235.639999999956</v>
      </c>
      <c r="Q147" s="20">
        <v>5478.68</v>
      </c>
      <c r="R147" s="20">
        <v>6923.47</v>
      </c>
      <c r="S147" s="20">
        <v>4216.18</v>
      </c>
      <c r="T147" s="20">
        <v>3801.25</v>
      </c>
      <c r="U147" s="20">
        <v>11118.91</v>
      </c>
      <c r="V147" s="20">
        <v>19348.13</v>
      </c>
      <c r="W147" s="20">
        <v>3966.08</v>
      </c>
      <c r="X147" s="20">
        <v>6273.2</v>
      </c>
      <c r="Y147" s="20">
        <v>2824.75</v>
      </c>
      <c r="Z147" s="20">
        <v>4718.84</v>
      </c>
      <c r="AA147" s="20">
        <v>3863.67</v>
      </c>
      <c r="AB147" s="20">
        <v>3661.78</v>
      </c>
      <c r="AC147" s="17">
        <v>17412.84</v>
      </c>
      <c r="AD147" s="17">
        <v>21710.79</v>
      </c>
      <c r="AE147" s="17">
        <v>13059.5</v>
      </c>
      <c r="AF147" s="17">
        <v>11612.82</v>
      </c>
      <c r="AG147" s="17">
        <v>33511.35</v>
      </c>
      <c r="AH147" s="17">
        <v>57491.85</v>
      </c>
      <c r="AI147" s="17">
        <v>11621.99</v>
      </c>
      <c r="AJ147" s="17">
        <v>18142.900000000001</v>
      </c>
      <c r="AK147" s="17">
        <v>8061.56</v>
      </c>
      <c r="AL147" s="17">
        <v>13292.59</v>
      </c>
      <c r="AM147" s="17">
        <v>10736</v>
      </c>
      <c r="AN147" s="17">
        <v>10039.57</v>
      </c>
      <c r="AO147" s="20">
        <v>132465.12</v>
      </c>
      <c r="AP147" s="20">
        <v>167103.66000000015</v>
      </c>
      <c r="AQ147" s="20">
        <v>101599.34</v>
      </c>
      <c r="AR147" s="20">
        <v>91438.979999999952</v>
      </c>
      <c r="AS147" s="20">
        <v>267008.37000000005</v>
      </c>
      <c r="AT147" s="20">
        <v>463802.6700000001</v>
      </c>
      <c r="AU147" s="20">
        <v>94909.67</v>
      </c>
      <c r="AV147" s="20">
        <v>149880.14999999997</v>
      </c>
      <c r="AW147" s="20">
        <v>67381.23</v>
      </c>
      <c r="AX147" s="20">
        <v>112388.15000000005</v>
      </c>
      <c r="AY147" s="20">
        <v>91873.14</v>
      </c>
      <c r="AZ147" s="20">
        <v>86936.989999999962</v>
      </c>
      <c r="BA147" s="17">
        <f t="shared" si="15"/>
        <v>1523898.7700000003</v>
      </c>
      <c r="BB147" s="17">
        <f t="shared" si="16"/>
        <v>76194.94</v>
      </c>
      <c r="BC147" s="17">
        <f t="shared" si="17"/>
        <v>226693.75999999998</v>
      </c>
      <c r="BD147" s="17">
        <f t="shared" si="18"/>
        <v>1826787.4700000002</v>
      </c>
    </row>
    <row r="148" spans="1:56" x14ac:dyDescent="0.25">
      <c r="A148" t="str">
        <f t="shared" si="14"/>
        <v>TCN.SH1</v>
      </c>
      <c r="B148" s="1" t="s">
        <v>35</v>
      </c>
      <c r="C148" s="1" t="s">
        <v>205</v>
      </c>
      <c r="D148" s="1" t="s">
        <v>205</v>
      </c>
      <c r="E148" s="17">
        <v>-133904.63999999998</v>
      </c>
      <c r="F148" s="17">
        <v>-16403.850000000002</v>
      </c>
      <c r="G148" s="17">
        <v>-112581.58</v>
      </c>
      <c r="H148" s="17">
        <v>-125754.23000000001</v>
      </c>
      <c r="I148" s="17">
        <v>-218468.85</v>
      </c>
      <c r="J148" s="17">
        <v>-432686.57</v>
      </c>
      <c r="K148" s="17">
        <v>-151512.81999999998</v>
      </c>
      <c r="L148" s="17">
        <v>-226101.02</v>
      </c>
      <c r="M148" s="17">
        <v>-117480.12000000001</v>
      </c>
      <c r="N148" s="17">
        <v>-121753.33</v>
      </c>
      <c r="O148" s="17">
        <v>-101880.04000000001</v>
      </c>
      <c r="P148" s="17">
        <v>-107333.29</v>
      </c>
      <c r="Q148" s="20">
        <v>-6695.23</v>
      </c>
      <c r="R148" s="20">
        <v>-820.19</v>
      </c>
      <c r="S148" s="20">
        <v>-5629.08</v>
      </c>
      <c r="T148" s="20">
        <v>-6287.71</v>
      </c>
      <c r="U148" s="20">
        <v>-10923.44</v>
      </c>
      <c r="V148" s="20">
        <v>-21634.33</v>
      </c>
      <c r="W148" s="20">
        <v>-7575.64</v>
      </c>
      <c r="X148" s="20">
        <v>-11305.05</v>
      </c>
      <c r="Y148" s="20">
        <v>-5874.01</v>
      </c>
      <c r="Z148" s="20">
        <v>-6087.67</v>
      </c>
      <c r="AA148" s="20">
        <v>-5094</v>
      </c>
      <c r="AB148" s="20">
        <v>-5366.66</v>
      </c>
      <c r="AC148" s="17">
        <v>-21279.4</v>
      </c>
      <c r="AD148" s="17">
        <v>-2571.98</v>
      </c>
      <c r="AE148" s="17">
        <v>-17435.900000000001</v>
      </c>
      <c r="AF148" s="17">
        <v>-19208.98</v>
      </c>
      <c r="AG148" s="17">
        <v>-32922.25</v>
      </c>
      <c r="AH148" s="17">
        <v>-64285.15</v>
      </c>
      <c r="AI148" s="17">
        <v>-22199.25</v>
      </c>
      <c r="AJ148" s="17">
        <v>-32695.64</v>
      </c>
      <c r="AK148" s="17">
        <v>-16763.87</v>
      </c>
      <c r="AL148" s="17">
        <v>-17148.48</v>
      </c>
      <c r="AM148" s="17">
        <v>-14154.71</v>
      </c>
      <c r="AN148" s="17">
        <v>-14713.87</v>
      </c>
      <c r="AO148" s="20">
        <v>-161879.26999999999</v>
      </c>
      <c r="AP148" s="20">
        <v>-19796.02</v>
      </c>
      <c r="AQ148" s="20">
        <v>-135646.56</v>
      </c>
      <c r="AR148" s="20">
        <v>-151250.92000000001</v>
      </c>
      <c r="AS148" s="20">
        <v>-262314.54000000004</v>
      </c>
      <c r="AT148" s="20">
        <v>-518606.05000000005</v>
      </c>
      <c r="AU148" s="20">
        <v>-181287.71</v>
      </c>
      <c r="AV148" s="20">
        <v>-270101.70999999996</v>
      </c>
      <c r="AW148" s="20">
        <v>-140118</v>
      </c>
      <c r="AX148" s="20">
        <v>-144989.48000000001</v>
      </c>
      <c r="AY148" s="20">
        <v>-121128.75</v>
      </c>
      <c r="AZ148" s="20">
        <v>-127413.81999999999</v>
      </c>
      <c r="BA148" s="17">
        <f t="shared" si="15"/>
        <v>-1865860.3400000003</v>
      </c>
      <c r="BB148" s="17">
        <f t="shared" si="16"/>
        <v>-93293.01</v>
      </c>
      <c r="BC148" s="17">
        <f t="shared" si="17"/>
        <v>-275379.48</v>
      </c>
      <c r="BD148" s="17">
        <f t="shared" si="18"/>
        <v>-2234532.8299999996</v>
      </c>
    </row>
    <row r="149" spans="1:56" x14ac:dyDescent="0.25">
      <c r="A149" t="str">
        <f t="shared" si="14"/>
        <v>TCN.SH2</v>
      </c>
      <c r="B149" s="1" t="s">
        <v>35</v>
      </c>
      <c r="C149" s="1" t="s">
        <v>206</v>
      </c>
      <c r="D149" s="1" t="s">
        <v>206</v>
      </c>
      <c r="E149" s="17">
        <v>-185560.44000000003</v>
      </c>
      <c r="F149" s="17">
        <v>-190442.21</v>
      </c>
      <c r="G149" s="17">
        <v>-109137.90000000002</v>
      </c>
      <c r="H149" s="17">
        <v>-125895.35</v>
      </c>
      <c r="I149" s="17">
        <v>-236051.07</v>
      </c>
      <c r="J149" s="17">
        <v>-456857.56999999995</v>
      </c>
      <c r="K149" s="17">
        <v>-168046.84</v>
      </c>
      <c r="L149" s="17">
        <v>-240860.71000000002</v>
      </c>
      <c r="M149" s="17">
        <v>-133676.96</v>
      </c>
      <c r="N149" s="17">
        <v>-123318.28000000001</v>
      </c>
      <c r="O149" s="17">
        <v>-100153.46</v>
      </c>
      <c r="P149" s="17">
        <v>-109692.72999999998</v>
      </c>
      <c r="Q149" s="20">
        <v>-9278.02</v>
      </c>
      <c r="R149" s="20">
        <v>-9522.11</v>
      </c>
      <c r="S149" s="20">
        <v>-5456.9</v>
      </c>
      <c r="T149" s="20">
        <v>-6294.77</v>
      </c>
      <c r="U149" s="20">
        <v>-11802.55</v>
      </c>
      <c r="V149" s="20">
        <v>-22842.880000000001</v>
      </c>
      <c r="W149" s="20">
        <v>-8402.34</v>
      </c>
      <c r="X149" s="20">
        <v>-12043.04</v>
      </c>
      <c r="Y149" s="20">
        <v>-6683.85</v>
      </c>
      <c r="Z149" s="20">
        <v>-6165.91</v>
      </c>
      <c r="AA149" s="20">
        <v>-5007.67</v>
      </c>
      <c r="AB149" s="20">
        <v>-5484.64</v>
      </c>
      <c r="AC149" s="17">
        <v>-29488.25</v>
      </c>
      <c r="AD149" s="17">
        <v>-29859.67</v>
      </c>
      <c r="AE149" s="17">
        <v>-16902.560000000001</v>
      </c>
      <c r="AF149" s="17">
        <v>-19230.54</v>
      </c>
      <c r="AG149" s="17">
        <v>-35571.800000000003</v>
      </c>
      <c r="AH149" s="17">
        <v>-67876.28</v>
      </c>
      <c r="AI149" s="17">
        <v>-24621.77</v>
      </c>
      <c r="AJ149" s="17">
        <v>-34829.980000000003</v>
      </c>
      <c r="AK149" s="17">
        <v>-19075.080000000002</v>
      </c>
      <c r="AL149" s="17">
        <v>-17368.89</v>
      </c>
      <c r="AM149" s="17">
        <v>-13914.83</v>
      </c>
      <c r="AN149" s="17">
        <v>-15037.31</v>
      </c>
      <c r="AO149" s="20">
        <v>-224326.71000000002</v>
      </c>
      <c r="AP149" s="20">
        <v>-229823.99</v>
      </c>
      <c r="AQ149" s="20">
        <v>-131497.36000000002</v>
      </c>
      <c r="AR149" s="20">
        <v>-151420.66</v>
      </c>
      <c r="AS149" s="20">
        <v>-283425.42</v>
      </c>
      <c r="AT149" s="20">
        <v>-547576.73</v>
      </c>
      <c r="AU149" s="20">
        <v>-201070.94999999998</v>
      </c>
      <c r="AV149" s="20">
        <v>-287733.73000000004</v>
      </c>
      <c r="AW149" s="20">
        <v>-159435.89000000001</v>
      </c>
      <c r="AX149" s="20">
        <v>-146853.08000000002</v>
      </c>
      <c r="AY149" s="20">
        <v>-119075.96</v>
      </c>
      <c r="AZ149" s="20">
        <v>-130214.67999999998</v>
      </c>
      <c r="BA149" s="17">
        <f t="shared" si="15"/>
        <v>-2179693.52</v>
      </c>
      <c r="BB149" s="17">
        <f t="shared" si="16"/>
        <v>-108984.68</v>
      </c>
      <c r="BC149" s="17">
        <f t="shared" si="17"/>
        <v>-323776.96000000002</v>
      </c>
      <c r="BD149" s="17">
        <f t="shared" si="18"/>
        <v>-2612455.16</v>
      </c>
    </row>
    <row r="150" spans="1:56" x14ac:dyDescent="0.25">
      <c r="A150" t="str">
        <f t="shared" si="14"/>
        <v>SHEL.SHCG</v>
      </c>
      <c r="B150" s="1" t="s">
        <v>195</v>
      </c>
      <c r="C150" s="1" t="s">
        <v>209</v>
      </c>
      <c r="D150" s="1" t="s">
        <v>209</v>
      </c>
      <c r="E150" s="17">
        <v>-161.82999999999998</v>
      </c>
      <c r="F150" s="17">
        <v>-8.3000000000000007</v>
      </c>
      <c r="G150" s="17">
        <v>-0.3</v>
      </c>
      <c r="H150" s="17">
        <v>-0.97</v>
      </c>
      <c r="I150" s="17">
        <v>-5.18</v>
      </c>
      <c r="J150" s="17">
        <v>0</v>
      </c>
      <c r="K150" s="17">
        <v>0</v>
      </c>
      <c r="L150" s="17">
        <v>0</v>
      </c>
      <c r="M150" s="17">
        <v>-4.13</v>
      </c>
      <c r="N150" s="17">
        <v>-0.89999999999999991</v>
      </c>
      <c r="O150" s="17">
        <v>-1.9400000000000002</v>
      </c>
      <c r="P150" s="17">
        <v>-48.91</v>
      </c>
      <c r="Q150" s="20">
        <v>-8.09</v>
      </c>
      <c r="R150" s="20">
        <v>-0.42</v>
      </c>
      <c r="S150" s="20">
        <v>-0.02</v>
      </c>
      <c r="T150" s="20">
        <v>-0.05</v>
      </c>
      <c r="U150" s="20">
        <v>-0.26</v>
      </c>
      <c r="V150" s="20">
        <v>0</v>
      </c>
      <c r="W150" s="20">
        <v>0</v>
      </c>
      <c r="X150" s="20">
        <v>0</v>
      </c>
      <c r="Y150" s="20">
        <v>-0.21</v>
      </c>
      <c r="Z150" s="20">
        <v>-0.05</v>
      </c>
      <c r="AA150" s="20">
        <v>-0.1</v>
      </c>
      <c r="AB150" s="20">
        <v>-2.4500000000000002</v>
      </c>
      <c r="AC150" s="17">
        <v>-25.72</v>
      </c>
      <c r="AD150" s="17">
        <v>-1.3</v>
      </c>
      <c r="AE150" s="17">
        <v>-0.05</v>
      </c>
      <c r="AF150" s="17">
        <v>-0.15</v>
      </c>
      <c r="AG150" s="17">
        <v>-0.78</v>
      </c>
      <c r="AH150" s="17">
        <v>0</v>
      </c>
      <c r="AI150" s="17">
        <v>0</v>
      </c>
      <c r="AJ150" s="17">
        <v>0</v>
      </c>
      <c r="AK150" s="17">
        <v>-0.59</v>
      </c>
      <c r="AL150" s="17">
        <v>-0.13</v>
      </c>
      <c r="AM150" s="17">
        <v>-0.27</v>
      </c>
      <c r="AN150" s="17">
        <v>-6.7</v>
      </c>
      <c r="AO150" s="20">
        <v>-195.64</v>
      </c>
      <c r="AP150" s="20">
        <v>-10.020000000000001</v>
      </c>
      <c r="AQ150" s="20">
        <v>-0.37</v>
      </c>
      <c r="AR150" s="20">
        <v>-1.17</v>
      </c>
      <c r="AS150" s="20">
        <v>-6.22</v>
      </c>
      <c r="AT150" s="20">
        <v>0</v>
      </c>
      <c r="AU150" s="20">
        <v>0</v>
      </c>
      <c r="AV150" s="20">
        <v>0</v>
      </c>
      <c r="AW150" s="20">
        <v>-4.93</v>
      </c>
      <c r="AX150" s="20">
        <v>-1.08</v>
      </c>
      <c r="AY150" s="20">
        <v>-2.31</v>
      </c>
      <c r="AZ150" s="20">
        <v>-58.06</v>
      </c>
      <c r="BA150" s="17">
        <f t="shared" si="15"/>
        <v>-232.46</v>
      </c>
      <c r="BB150" s="17">
        <f t="shared" si="16"/>
        <v>-11.650000000000002</v>
      </c>
      <c r="BC150" s="17">
        <f t="shared" si="17"/>
        <v>-35.69</v>
      </c>
      <c r="BD150" s="17">
        <f t="shared" si="18"/>
        <v>-279.8</v>
      </c>
    </row>
    <row r="151" spans="1:56" x14ac:dyDescent="0.25">
      <c r="A151" t="str">
        <f t="shared" si="14"/>
        <v>NESI.BCHIMP</v>
      </c>
      <c r="B151" s="1" t="s">
        <v>213</v>
      </c>
      <c r="C151" s="1" t="s">
        <v>214</v>
      </c>
      <c r="D151" s="1" t="s">
        <v>22</v>
      </c>
      <c r="E151" s="17">
        <v>-9317.89</v>
      </c>
      <c r="F151" s="17">
        <v>-13590.000000000002</v>
      </c>
      <c r="G151" s="17">
        <v>-3182.79</v>
      </c>
      <c r="H151" s="17">
        <v>-757.52</v>
      </c>
      <c r="I151" s="17">
        <v>-17020.48</v>
      </c>
      <c r="J151" s="17">
        <v>-42297.639999999992</v>
      </c>
      <c r="K151" s="17">
        <v>-4918.3300000000008</v>
      </c>
      <c r="L151" s="17">
        <v>-13771.52</v>
      </c>
      <c r="M151" s="17">
        <v>-1332.5300000000002</v>
      </c>
      <c r="N151" s="17">
        <v>-2306.36</v>
      </c>
      <c r="O151" s="17">
        <v>-332.26</v>
      </c>
      <c r="P151" s="17">
        <v>-718.66</v>
      </c>
      <c r="Q151" s="20">
        <v>-465.89</v>
      </c>
      <c r="R151" s="20">
        <v>-679.5</v>
      </c>
      <c r="S151" s="20">
        <v>-159.13999999999999</v>
      </c>
      <c r="T151" s="20">
        <v>-37.880000000000003</v>
      </c>
      <c r="U151" s="20">
        <v>-851.02</v>
      </c>
      <c r="V151" s="20">
        <v>-2114.88</v>
      </c>
      <c r="W151" s="20">
        <v>-245.92</v>
      </c>
      <c r="X151" s="20">
        <v>-688.58</v>
      </c>
      <c r="Y151" s="20">
        <v>-66.63</v>
      </c>
      <c r="Z151" s="20">
        <v>-115.32</v>
      </c>
      <c r="AA151" s="20">
        <v>-16.61</v>
      </c>
      <c r="AB151" s="20">
        <v>-35.93</v>
      </c>
      <c r="AC151" s="17">
        <v>-1480.75</v>
      </c>
      <c r="AD151" s="17">
        <v>-2130.79</v>
      </c>
      <c r="AE151" s="17">
        <v>-492.93</v>
      </c>
      <c r="AF151" s="17">
        <v>-115.71</v>
      </c>
      <c r="AG151" s="17">
        <v>-2564.91</v>
      </c>
      <c r="AH151" s="17">
        <v>-6284.25</v>
      </c>
      <c r="AI151" s="17">
        <v>-720.62</v>
      </c>
      <c r="AJ151" s="17">
        <v>-1991.45</v>
      </c>
      <c r="AK151" s="17">
        <v>-190.15</v>
      </c>
      <c r="AL151" s="17">
        <v>-324.83999999999997</v>
      </c>
      <c r="AM151" s="17">
        <v>-46.16</v>
      </c>
      <c r="AN151" s="17">
        <v>-98.52</v>
      </c>
      <c r="AO151" s="20">
        <v>-11264.529999999999</v>
      </c>
      <c r="AP151" s="20">
        <v>-16400.29</v>
      </c>
      <c r="AQ151" s="20">
        <v>-3834.8599999999997</v>
      </c>
      <c r="AR151" s="20">
        <v>-911.11</v>
      </c>
      <c r="AS151" s="20">
        <v>-20436.41</v>
      </c>
      <c r="AT151" s="20">
        <v>-50696.76999999999</v>
      </c>
      <c r="AU151" s="20">
        <v>-5884.8700000000008</v>
      </c>
      <c r="AV151" s="20">
        <v>-16451.55</v>
      </c>
      <c r="AW151" s="20">
        <v>-1589.3100000000004</v>
      </c>
      <c r="AX151" s="20">
        <v>-2746.5200000000004</v>
      </c>
      <c r="AY151" s="20">
        <v>-395.03</v>
      </c>
      <c r="AZ151" s="20">
        <v>-853.1099999999999</v>
      </c>
      <c r="BA151" s="17">
        <f t="shared" si="15"/>
        <v>-109545.98</v>
      </c>
      <c r="BB151" s="17">
        <f t="shared" si="16"/>
        <v>-5477.2999999999993</v>
      </c>
      <c r="BC151" s="17">
        <f t="shared" si="17"/>
        <v>-16441.080000000002</v>
      </c>
      <c r="BD151" s="17">
        <f t="shared" si="18"/>
        <v>-131464.35999999999</v>
      </c>
    </row>
    <row r="152" spans="1:56" x14ac:dyDescent="0.25">
      <c r="A152" t="str">
        <f t="shared" si="14"/>
        <v>TAU.SPR</v>
      </c>
      <c r="B152" s="1" t="s">
        <v>33</v>
      </c>
      <c r="C152" s="1" t="s">
        <v>215</v>
      </c>
      <c r="D152" s="1" t="s">
        <v>215</v>
      </c>
      <c r="E152" s="17">
        <v>-31466.06</v>
      </c>
      <c r="F152" s="17">
        <v>-34412.61</v>
      </c>
      <c r="G152" s="17">
        <v>-21022.13</v>
      </c>
      <c r="H152" s="17">
        <v>-16204.779999999999</v>
      </c>
      <c r="I152" s="17">
        <v>-44183.89</v>
      </c>
      <c r="J152" s="17">
        <v>-86022.819999999992</v>
      </c>
      <c r="K152" s="17">
        <v>-9328.630000000001</v>
      </c>
      <c r="L152" s="17">
        <v>-14862.04</v>
      </c>
      <c r="M152" s="17">
        <v>-7579.19</v>
      </c>
      <c r="N152" s="17">
        <v>-8609.51</v>
      </c>
      <c r="O152" s="17">
        <v>-16466.490000000002</v>
      </c>
      <c r="P152" s="17">
        <v>-18096.670000000002</v>
      </c>
      <c r="Q152" s="20">
        <v>-1573.3</v>
      </c>
      <c r="R152" s="20">
        <v>-1720.63</v>
      </c>
      <c r="S152" s="20">
        <v>-1051.1099999999999</v>
      </c>
      <c r="T152" s="20">
        <v>-810.24</v>
      </c>
      <c r="U152" s="20">
        <v>-2209.19</v>
      </c>
      <c r="V152" s="20">
        <v>-4301.1400000000003</v>
      </c>
      <c r="W152" s="20">
        <v>-466.43</v>
      </c>
      <c r="X152" s="20">
        <v>-743.1</v>
      </c>
      <c r="Y152" s="20">
        <v>-378.96</v>
      </c>
      <c r="Z152" s="20">
        <v>-430.48</v>
      </c>
      <c r="AA152" s="20">
        <v>-823.32</v>
      </c>
      <c r="AB152" s="20">
        <v>-904.83</v>
      </c>
      <c r="AC152" s="17">
        <v>-5000.41</v>
      </c>
      <c r="AD152" s="17">
        <v>-5395.6</v>
      </c>
      <c r="AE152" s="17">
        <v>-3255.77</v>
      </c>
      <c r="AF152" s="17">
        <v>-2475.2800000000002</v>
      </c>
      <c r="AG152" s="17">
        <v>-6658.31</v>
      </c>
      <c r="AH152" s="17">
        <v>-12780.59</v>
      </c>
      <c r="AI152" s="17">
        <v>-1366.81</v>
      </c>
      <c r="AJ152" s="17">
        <v>-2149.15</v>
      </c>
      <c r="AK152" s="17">
        <v>-1081.52</v>
      </c>
      <c r="AL152" s="17">
        <v>-1212.6199999999999</v>
      </c>
      <c r="AM152" s="17">
        <v>-2287.77</v>
      </c>
      <c r="AN152" s="17">
        <v>-2480.8000000000002</v>
      </c>
      <c r="AO152" s="20">
        <v>-38039.770000000004</v>
      </c>
      <c r="AP152" s="20">
        <v>-41528.839999999997</v>
      </c>
      <c r="AQ152" s="20">
        <v>-25329.010000000002</v>
      </c>
      <c r="AR152" s="20">
        <v>-19490.3</v>
      </c>
      <c r="AS152" s="20">
        <v>-53051.39</v>
      </c>
      <c r="AT152" s="20">
        <v>-103104.54999999999</v>
      </c>
      <c r="AU152" s="20">
        <v>-11161.87</v>
      </c>
      <c r="AV152" s="20">
        <v>-17754.29</v>
      </c>
      <c r="AW152" s="20">
        <v>-9039.67</v>
      </c>
      <c r="AX152" s="20">
        <v>-10252.61</v>
      </c>
      <c r="AY152" s="20">
        <v>-19577.580000000002</v>
      </c>
      <c r="AZ152" s="20">
        <v>-21482.300000000003</v>
      </c>
      <c r="BA152" s="17">
        <f t="shared" si="15"/>
        <v>-308254.81999999995</v>
      </c>
      <c r="BB152" s="17">
        <f t="shared" si="16"/>
        <v>-15412.73</v>
      </c>
      <c r="BC152" s="17">
        <f t="shared" si="17"/>
        <v>-46144.630000000005</v>
      </c>
      <c r="BD152" s="17">
        <f t="shared" si="18"/>
        <v>-369812.17999999993</v>
      </c>
    </row>
    <row r="153" spans="1:56" x14ac:dyDescent="0.25">
      <c r="A153" t="str">
        <f t="shared" si="14"/>
        <v>NESI.SPCIMP</v>
      </c>
      <c r="B153" s="1" t="s">
        <v>213</v>
      </c>
      <c r="C153" s="1" t="s">
        <v>216</v>
      </c>
      <c r="D153" s="1" t="s">
        <v>78</v>
      </c>
      <c r="E153" s="17">
        <v>0</v>
      </c>
      <c r="F153" s="17">
        <v>-14033.31</v>
      </c>
      <c r="G153" s="17">
        <v>-2422.0600000000004</v>
      </c>
      <c r="H153" s="17">
        <v>-339.46000000000004</v>
      </c>
      <c r="I153" s="17">
        <v>-67909.63</v>
      </c>
      <c r="J153" s="17">
        <v>-126112.58</v>
      </c>
      <c r="K153" s="17">
        <v>-6164.3799999999992</v>
      </c>
      <c r="L153" s="17">
        <v>-3485.7699999999995</v>
      </c>
      <c r="M153" s="17">
        <v>-116.37000000000002</v>
      </c>
      <c r="N153" s="17">
        <v>-363.06000000000006</v>
      </c>
      <c r="O153" s="17">
        <v>-3632.42</v>
      </c>
      <c r="P153" s="17">
        <v>-3367.48</v>
      </c>
      <c r="Q153" s="20">
        <v>0</v>
      </c>
      <c r="R153" s="20">
        <v>-701.67</v>
      </c>
      <c r="S153" s="20">
        <v>-121.1</v>
      </c>
      <c r="T153" s="20">
        <v>-16.97</v>
      </c>
      <c r="U153" s="20">
        <v>-3395.48</v>
      </c>
      <c r="V153" s="20">
        <v>-6305.63</v>
      </c>
      <c r="W153" s="20">
        <v>-308.22000000000003</v>
      </c>
      <c r="X153" s="20">
        <v>-174.29</v>
      </c>
      <c r="Y153" s="20">
        <v>-5.82</v>
      </c>
      <c r="Z153" s="20">
        <v>-18.149999999999999</v>
      </c>
      <c r="AA153" s="20">
        <v>-181.62</v>
      </c>
      <c r="AB153" s="20">
        <v>-168.37</v>
      </c>
      <c r="AC153" s="17">
        <v>0</v>
      </c>
      <c r="AD153" s="17">
        <v>-2200.3000000000002</v>
      </c>
      <c r="AE153" s="17">
        <v>-375.11</v>
      </c>
      <c r="AF153" s="17">
        <v>-51.85</v>
      </c>
      <c r="AG153" s="17">
        <v>-10233.67</v>
      </c>
      <c r="AH153" s="17">
        <v>-18736.810000000001</v>
      </c>
      <c r="AI153" s="17">
        <v>-903.19</v>
      </c>
      <c r="AJ153" s="17">
        <v>-504.06</v>
      </c>
      <c r="AK153" s="17">
        <v>-16.61</v>
      </c>
      <c r="AL153" s="17">
        <v>-51.14</v>
      </c>
      <c r="AM153" s="17">
        <v>-504.67</v>
      </c>
      <c r="AN153" s="17">
        <v>-461.63</v>
      </c>
      <c r="AO153" s="20">
        <v>0</v>
      </c>
      <c r="AP153" s="20">
        <v>-16935.28</v>
      </c>
      <c r="AQ153" s="20">
        <v>-2918.2700000000004</v>
      </c>
      <c r="AR153" s="20">
        <v>-408.28000000000009</v>
      </c>
      <c r="AS153" s="20">
        <v>-81538.78</v>
      </c>
      <c r="AT153" s="20">
        <v>-151155.01999999999</v>
      </c>
      <c r="AU153" s="20">
        <v>-7375.7899999999991</v>
      </c>
      <c r="AV153" s="20">
        <v>-4164.12</v>
      </c>
      <c r="AW153" s="20">
        <v>-138.80000000000001</v>
      </c>
      <c r="AX153" s="20">
        <v>-432.35</v>
      </c>
      <c r="AY153" s="20">
        <v>-4318.71</v>
      </c>
      <c r="AZ153" s="20">
        <v>-3997.48</v>
      </c>
      <c r="BA153" s="17">
        <f t="shared" si="15"/>
        <v>-227946.52000000002</v>
      </c>
      <c r="BB153" s="17">
        <f t="shared" si="16"/>
        <v>-11397.320000000002</v>
      </c>
      <c r="BC153" s="17">
        <f t="shared" si="17"/>
        <v>-34039.039999999994</v>
      </c>
      <c r="BD153" s="17">
        <f t="shared" si="18"/>
        <v>-273382.88</v>
      </c>
    </row>
    <row r="154" spans="1:56" x14ac:dyDescent="0.25">
      <c r="A154" t="str">
        <f t="shared" si="14"/>
        <v>NESI.BCHEXP</v>
      </c>
      <c r="B154" s="1" t="s">
        <v>213</v>
      </c>
      <c r="C154" s="1" t="s">
        <v>217</v>
      </c>
      <c r="D154" s="1" t="s">
        <v>30</v>
      </c>
      <c r="E154" s="17">
        <v>0</v>
      </c>
      <c r="F154" s="17">
        <v>0</v>
      </c>
      <c r="G154" s="17">
        <v>0</v>
      </c>
      <c r="H154" s="17">
        <v>0</v>
      </c>
      <c r="I154" s="17">
        <v>26.240000000000006</v>
      </c>
      <c r="J154" s="17">
        <v>40.889999999999993</v>
      </c>
      <c r="K154" s="17">
        <v>0</v>
      </c>
      <c r="L154" s="17">
        <v>7.7600000000000033</v>
      </c>
      <c r="M154" s="17">
        <v>45.69</v>
      </c>
      <c r="N154" s="17">
        <v>0</v>
      </c>
      <c r="O154" s="17">
        <v>131.37000000000006</v>
      </c>
      <c r="P154" s="17">
        <v>54.130000000000017</v>
      </c>
      <c r="Q154" s="20">
        <v>0</v>
      </c>
      <c r="R154" s="20">
        <v>0</v>
      </c>
      <c r="S154" s="20">
        <v>0</v>
      </c>
      <c r="T154" s="20">
        <v>0</v>
      </c>
      <c r="U154" s="20">
        <v>1.31</v>
      </c>
      <c r="V154" s="20">
        <v>2.04</v>
      </c>
      <c r="W154" s="20">
        <v>0</v>
      </c>
      <c r="X154" s="20">
        <v>0.39</v>
      </c>
      <c r="Y154" s="20">
        <v>2.2799999999999998</v>
      </c>
      <c r="Z154" s="20">
        <v>0</v>
      </c>
      <c r="AA154" s="20">
        <v>6.57</v>
      </c>
      <c r="AB154" s="20">
        <v>2.71</v>
      </c>
      <c r="AC154" s="17">
        <v>0</v>
      </c>
      <c r="AD154" s="17">
        <v>0</v>
      </c>
      <c r="AE154" s="17">
        <v>0</v>
      </c>
      <c r="AF154" s="17">
        <v>0</v>
      </c>
      <c r="AG154" s="17">
        <v>3.95</v>
      </c>
      <c r="AH154" s="17">
        <v>6.08</v>
      </c>
      <c r="AI154" s="17">
        <v>0</v>
      </c>
      <c r="AJ154" s="17">
        <v>1.1200000000000001</v>
      </c>
      <c r="AK154" s="17">
        <v>6.52</v>
      </c>
      <c r="AL154" s="17">
        <v>0</v>
      </c>
      <c r="AM154" s="17">
        <v>18.25</v>
      </c>
      <c r="AN154" s="17">
        <v>7.42</v>
      </c>
      <c r="AO154" s="20">
        <v>0</v>
      </c>
      <c r="AP154" s="20">
        <v>0</v>
      </c>
      <c r="AQ154" s="20">
        <v>0</v>
      </c>
      <c r="AR154" s="20">
        <v>0</v>
      </c>
      <c r="AS154" s="20">
        <v>31.500000000000004</v>
      </c>
      <c r="AT154" s="20">
        <v>49.009999999999991</v>
      </c>
      <c r="AU154" s="20">
        <v>0</v>
      </c>
      <c r="AV154" s="20">
        <v>9.2700000000000031</v>
      </c>
      <c r="AW154" s="20">
        <v>54.489999999999995</v>
      </c>
      <c r="AX154" s="20">
        <v>0</v>
      </c>
      <c r="AY154" s="20">
        <v>156.19000000000005</v>
      </c>
      <c r="AZ154" s="20">
        <v>64.260000000000019</v>
      </c>
      <c r="BA154" s="17">
        <f t="shared" si="15"/>
        <v>306.08000000000004</v>
      </c>
      <c r="BB154" s="17">
        <f t="shared" si="16"/>
        <v>15.3</v>
      </c>
      <c r="BC154" s="17">
        <f t="shared" si="17"/>
        <v>43.34</v>
      </c>
      <c r="BD154" s="17">
        <f t="shared" si="18"/>
        <v>364.72</v>
      </c>
    </row>
    <row r="155" spans="1:56" x14ac:dyDescent="0.25">
      <c r="A155" t="str">
        <f t="shared" si="14"/>
        <v>NESI.SPCEXP</v>
      </c>
      <c r="B155" s="1" t="s">
        <v>213</v>
      </c>
      <c r="C155" s="1" t="s">
        <v>218</v>
      </c>
      <c r="D155" s="1" t="s">
        <v>81</v>
      </c>
      <c r="E155" s="17">
        <v>0</v>
      </c>
      <c r="F155" s="17">
        <v>48.569999999999986</v>
      </c>
      <c r="G155" s="17">
        <v>412.00000000000057</v>
      </c>
      <c r="H155" s="17">
        <v>857.34000000000049</v>
      </c>
      <c r="I155" s="17">
        <v>1426.0900000000004</v>
      </c>
      <c r="J155" s="17">
        <v>47.370000000000012</v>
      </c>
      <c r="K155" s="17">
        <v>23.309999999999931</v>
      </c>
      <c r="L155" s="17">
        <v>167.16000000000031</v>
      </c>
      <c r="M155" s="17">
        <v>190.82000000000062</v>
      </c>
      <c r="N155" s="17">
        <v>440.90999999999974</v>
      </c>
      <c r="O155" s="17">
        <v>137.56000000000012</v>
      </c>
      <c r="P155" s="17">
        <v>146.18999999999991</v>
      </c>
      <c r="Q155" s="20">
        <v>0</v>
      </c>
      <c r="R155" s="20">
        <v>2.4300000000000002</v>
      </c>
      <c r="S155" s="20">
        <v>20.6</v>
      </c>
      <c r="T155" s="20">
        <v>42.87</v>
      </c>
      <c r="U155" s="20">
        <v>71.3</v>
      </c>
      <c r="V155" s="20">
        <v>2.37</v>
      </c>
      <c r="W155" s="20">
        <v>1.17</v>
      </c>
      <c r="X155" s="20">
        <v>8.36</v>
      </c>
      <c r="Y155" s="20">
        <v>9.5399999999999991</v>
      </c>
      <c r="Z155" s="20">
        <v>22.05</v>
      </c>
      <c r="AA155" s="20">
        <v>6.88</v>
      </c>
      <c r="AB155" s="20">
        <v>7.31</v>
      </c>
      <c r="AC155" s="17">
        <v>0</v>
      </c>
      <c r="AD155" s="17">
        <v>7.62</v>
      </c>
      <c r="AE155" s="17">
        <v>63.81</v>
      </c>
      <c r="AF155" s="17">
        <v>130.96</v>
      </c>
      <c r="AG155" s="17">
        <v>214.91</v>
      </c>
      <c r="AH155" s="17">
        <v>7.04</v>
      </c>
      <c r="AI155" s="17">
        <v>3.42</v>
      </c>
      <c r="AJ155" s="17">
        <v>24.17</v>
      </c>
      <c r="AK155" s="17">
        <v>27.23</v>
      </c>
      <c r="AL155" s="17">
        <v>62.1</v>
      </c>
      <c r="AM155" s="17">
        <v>19.11</v>
      </c>
      <c r="AN155" s="17">
        <v>20.04</v>
      </c>
      <c r="AO155" s="20">
        <v>0</v>
      </c>
      <c r="AP155" s="20">
        <v>58.619999999999983</v>
      </c>
      <c r="AQ155" s="20">
        <v>496.41000000000059</v>
      </c>
      <c r="AR155" s="20">
        <v>1031.1700000000005</v>
      </c>
      <c r="AS155" s="20">
        <v>1712.3000000000004</v>
      </c>
      <c r="AT155" s="20">
        <v>56.780000000000008</v>
      </c>
      <c r="AU155" s="20">
        <v>27.899999999999935</v>
      </c>
      <c r="AV155" s="20">
        <v>199.69000000000034</v>
      </c>
      <c r="AW155" s="20">
        <v>227.5900000000006</v>
      </c>
      <c r="AX155" s="20">
        <v>525.05999999999972</v>
      </c>
      <c r="AY155" s="20">
        <v>163.55000000000013</v>
      </c>
      <c r="AZ155" s="20">
        <v>173.53999999999991</v>
      </c>
      <c r="BA155" s="17">
        <f t="shared" si="15"/>
        <v>3897.320000000002</v>
      </c>
      <c r="BB155" s="17">
        <f t="shared" si="16"/>
        <v>194.87999999999997</v>
      </c>
      <c r="BC155" s="17">
        <f t="shared" si="17"/>
        <v>580.41000000000008</v>
      </c>
      <c r="BD155" s="17">
        <f t="shared" si="18"/>
        <v>4672.6100000000033</v>
      </c>
    </row>
    <row r="156" spans="1:56" x14ac:dyDescent="0.25">
      <c r="A156" t="str">
        <f t="shared" si="14"/>
        <v>EEC.TAB1</v>
      </c>
      <c r="B156" s="1" t="s">
        <v>25</v>
      </c>
      <c r="C156" s="1" t="s">
        <v>219</v>
      </c>
      <c r="D156" s="1" t="s">
        <v>219</v>
      </c>
      <c r="E156" s="17">
        <v>-17761.07</v>
      </c>
      <c r="F156" s="17">
        <v>-7753.1500000000005</v>
      </c>
      <c r="G156" s="17">
        <v>-10979.55</v>
      </c>
      <c r="H156" s="17">
        <v>-8324.68</v>
      </c>
      <c r="I156" s="17">
        <v>-10579.46</v>
      </c>
      <c r="J156" s="17">
        <v>-10635.02</v>
      </c>
      <c r="K156" s="17">
        <v>-4719.18</v>
      </c>
      <c r="L156" s="17">
        <v>-7738.62</v>
      </c>
      <c r="M156" s="17">
        <v>-7201.5</v>
      </c>
      <c r="N156" s="17">
        <v>-8356.42</v>
      </c>
      <c r="O156" s="17">
        <v>-8994.7799999999988</v>
      </c>
      <c r="P156" s="17">
        <v>-9555.08</v>
      </c>
      <c r="Q156" s="20">
        <v>-888.05</v>
      </c>
      <c r="R156" s="20">
        <v>-387.66</v>
      </c>
      <c r="S156" s="20">
        <v>-548.98</v>
      </c>
      <c r="T156" s="20">
        <v>-416.23</v>
      </c>
      <c r="U156" s="20">
        <v>-528.97</v>
      </c>
      <c r="V156" s="20">
        <v>-531.75</v>
      </c>
      <c r="W156" s="20">
        <v>-235.96</v>
      </c>
      <c r="X156" s="20">
        <v>-386.93</v>
      </c>
      <c r="Y156" s="20">
        <v>-360.08</v>
      </c>
      <c r="Z156" s="20">
        <v>-417.82</v>
      </c>
      <c r="AA156" s="20">
        <v>-449.74</v>
      </c>
      <c r="AB156" s="20">
        <v>-477.75</v>
      </c>
      <c r="AC156" s="17">
        <v>-2822.49</v>
      </c>
      <c r="AD156" s="17">
        <v>-1215.6300000000001</v>
      </c>
      <c r="AE156" s="17">
        <v>-1700.44</v>
      </c>
      <c r="AF156" s="17">
        <v>-1271.5999999999999</v>
      </c>
      <c r="AG156" s="17">
        <v>-1594.28</v>
      </c>
      <c r="AH156" s="17">
        <v>-1580.07</v>
      </c>
      <c r="AI156" s="17">
        <v>-691.44</v>
      </c>
      <c r="AJ156" s="17">
        <v>-1119.05</v>
      </c>
      <c r="AK156" s="17">
        <v>-1027.6199999999999</v>
      </c>
      <c r="AL156" s="17">
        <v>-1176.97</v>
      </c>
      <c r="AM156" s="17">
        <v>-1249.69</v>
      </c>
      <c r="AN156" s="17">
        <v>-1309.8699999999999</v>
      </c>
      <c r="AO156" s="20">
        <v>-21471.61</v>
      </c>
      <c r="AP156" s="20">
        <v>-9356.44</v>
      </c>
      <c r="AQ156" s="20">
        <v>-13228.97</v>
      </c>
      <c r="AR156" s="20">
        <v>-10012.51</v>
      </c>
      <c r="AS156" s="20">
        <v>-12702.71</v>
      </c>
      <c r="AT156" s="20">
        <v>-12746.84</v>
      </c>
      <c r="AU156" s="20">
        <v>-5646.58</v>
      </c>
      <c r="AV156" s="20">
        <v>-9244.6</v>
      </c>
      <c r="AW156" s="20">
        <v>-8589.2000000000007</v>
      </c>
      <c r="AX156" s="20">
        <v>-9951.2099999999991</v>
      </c>
      <c r="AY156" s="20">
        <v>-10694.21</v>
      </c>
      <c r="AZ156" s="20">
        <v>-11342.7</v>
      </c>
      <c r="BA156" s="17">
        <f t="shared" si="15"/>
        <v>-112598.51000000001</v>
      </c>
      <c r="BB156" s="17">
        <f t="shared" si="16"/>
        <v>-5629.92</v>
      </c>
      <c r="BC156" s="17">
        <f t="shared" si="17"/>
        <v>-16759.149999999998</v>
      </c>
      <c r="BD156" s="17">
        <f t="shared" si="18"/>
        <v>-134987.58000000002</v>
      </c>
    </row>
    <row r="157" spans="1:56" x14ac:dyDescent="0.25">
      <c r="A157" t="str">
        <f t="shared" si="14"/>
        <v>TAC2.TAY1</v>
      </c>
      <c r="B157" s="1" t="s">
        <v>220</v>
      </c>
      <c r="C157" s="1" t="s">
        <v>221</v>
      </c>
      <c r="D157" s="1" t="s">
        <v>221</v>
      </c>
      <c r="E157" s="17">
        <v>0</v>
      </c>
      <c r="F157" s="17">
        <v>0</v>
      </c>
      <c r="G157" s="17">
        <v>0</v>
      </c>
      <c r="H157" s="17">
        <v>0</v>
      </c>
      <c r="I157" s="17">
        <v>-17815.61</v>
      </c>
      <c r="J157" s="17">
        <v>-29202.16</v>
      </c>
      <c r="K157" s="17">
        <v>-8593.0300000000007</v>
      </c>
      <c r="L157" s="17">
        <v>-11758.75</v>
      </c>
      <c r="M157" s="17">
        <v>-6805.8000000000011</v>
      </c>
      <c r="N157" s="17">
        <v>-927.6400000000001</v>
      </c>
      <c r="O157" s="17">
        <v>0</v>
      </c>
      <c r="P157" s="17">
        <v>0</v>
      </c>
      <c r="Q157" s="20">
        <v>0</v>
      </c>
      <c r="R157" s="20">
        <v>0</v>
      </c>
      <c r="S157" s="20">
        <v>0</v>
      </c>
      <c r="T157" s="20">
        <v>0</v>
      </c>
      <c r="U157" s="20">
        <v>-890.78</v>
      </c>
      <c r="V157" s="20">
        <v>-1460.11</v>
      </c>
      <c r="W157" s="20">
        <v>-429.65</v>
      </c>
      <c r="X157" s="20">
        <v>-587.94000000000005</v>
      </c>
      <c r="Y157" s="20">
        <v>-340.29</v>
      </c>
      <c r="Z157" s="20">
        <v>-46.38</v>
      </c>
      <c r="AA157" s="20">
        <v>0</v>
      </c>
      <c r="AB157" s="20">
        <v>0</v>
      </c>
      <c r="AC157" s="17">
        <v>0</v>
      </c>
      <c r="AD157" s="17">
        <v>0</v>
      </c>
      <c r="AE157" s="17">
        <v>0</v>
      </c>
      <c r="AF157" s="17">
        <v>0</v>
      </c>
      <c r="AG157" s="17">
        <v>-2684.73</v>
      </c>
      <c r="AH157" s="17">
        <v>-4338.63</v>
      </c>
      <c r="AI157" s="17">
        <v>-1259.03</v>
      </c>
      <c r="AJ157" s="17">
        <v>-1700.39</v>
      </c>
      <c r="AK157" s="17">
        <v>-971.16</v>
      </c>
      <c r="AL157" s="17">
        <v>-130.65</v>
      </c>
      <c r="AM157" s="17">
        <v>0</v>
      </c>
      <c r="AN157" s="17">
        <v>0</v>
      </c>
      <c r="AO157" s="20">
        <v>0</v>
      </c>
      <c r="AP157" s="20">
        <v>0</v>
      </c>
      <c r="AQ157" s="20">
        <v>0</v>
      </c>
      <c r="AR157" s="20">
        <v>0</v>
      </c>
      <c r="AS157" s="20">
        <v>-21391.119999999999</v>
      </c>
      <c r="AT157" s="20">
        <v>-35000.9</v>
      </c>
      <c r="AU157" s="20">
        <v>-10281.710000000001</v>
      </c>
      <c r="AV157" s="20">
        <v>-14047.08</v>
      </c>
      <c r="AW157" s="20">
        <v>-8117.2500000000009</v>
      </c>
      <c r="AX157" s="20">
        <v>-1104.67</v>
      </c>
      <c r="AY157" s="20">
        <v>0</v>
      </c>
      <c r="AZ157" s="20">
        <v>0</v>
      </c>
      <c r="BA157" s="17">
        <f t="shared" si="15"/>
        <v>-75102.990000000005</v>
      </c>
      <c r="BB157" s="17">
        <f t="shared" si="16"/>
        <v>-3755.15</v>
      </c>
      <c r="BC157" s="17">
        <f t="shared" si="17"/>
        <v>-11084.59</v>
      </c>
      <c r="BD157" s="17">
        <f t="shared" si="18"/>
        <v>-89942.73000000001</v>
      </c>
    </row>
    <row r="158" spans="1:56" x14ac:dyDescent="0.25">
      <c r="A158" t="str">
        <f t="shared" si="14"/>
        <v>TCN.TC01</v>
      </c>
      <c r="B158" s="1" t="s">
        <v>35</v>
      </c>
      <c r="C158" s="1" t="s">
        <v>222</v>
      </c>
      <c r="D158" s="1" t="s">
        <v>222</v>
      </c>
      <c r="E158" s="17">
        <v>-67289.299999999988</v>
      </c>
      <c r="F158" s="17">
        <v>-41052.009999999995</v>
      </c>
      <c r="G158" s="17">
        <v>-41384.870000000003</v>
      </c>
      <c r="H158" s="17">
        <v>-37377.24</v>
      </c>
      <c r="I158" s="17">
        <v>-105438.93000000002</v>
      </c>
      <c r="J158" s="17">
        <v>-187338.66</v>
      </c>
      <c r="K158" s="17">
        <v>-48056.22</v>
      </c>
      <c r="L158" s="17">
        <v>-70499.51999999999</v>
      </c>
      <c r="M158" s="17">
        <v>-42020.66</v>
      </c>
      <c r="N158" s="17">
        <v>-32203.91</v>
      </c>
      <c r="O158" s="17">
        <v>-39851.1</v>
      </c>
      <c r="P158" s="17">
        <v>-42781.65</v>
      </c>
      <c r="Q158" s="20">
        <v>-3364.47</v>
      </c>
      <c r="R158" s="20">
        <v>-2052.6</v>
      </c>
      <c r="S158" s="20">
        <v>-2069.2399999999998</v>
      </c>
      <c r="T158" s="20">
        <v>-1868.86</v>
      </c>
      <c r="U158" s="20">
        <v>-5271.95</v>
      </c>
      <c r="V158" s="20">
        <v>-9366.93</v>
      </c>
      <c r="W158" s="20">
        <v>-2402.81</v>
      </c>
      <c r="X158" s="20">
        <v>-3524.98</v>
      </c>
      <c r="Y158" s="20">
        <v>-2101.0300000000002</v>
      </c>
      <c r="Z158" s="20">
        <v>-1610.2</v>
      </c>
      <c r="AA158" s="20">
        <v>-1992.56</v>
      </c>
      <c r="AB158" s="20">
        <v>-2139.08</v>
      </c>
      <c r="AC158" s="17">
        <v>-10693.25</v>
      </c>
      <c r="AD158" s="17">
        <v>-6436.6</v>
      </c>
      <c r="AE158" s="17">
        <v>-6409.42</v>
      </c>
      <c r="AF158" s="17">
        <v>-5709.38</v>
      </c>
      <c r="AG158" s="17">
        <v>-15889.16</v>
      </c>
      <c r="AH158" s="17">
        <v>-27833.3</v>
      </c>
      <c r="AI158" s="17">
        <v>-7041.07</v>
      </c>
      <c r="AJ158" s="17">
        <v>-10194.68</v>
      </c>
      <c r="AK158" s="17">
        <v>-5996.15</v>
      </c>
      <c r="AL158" s="17">
        <v>-4535.79</v>
      </c>
      <c r="AM158" s="17">
        <v>-5536.72</v>
      </c>
      <c r="AN158" s="17">
        <v>-5864.76</v>
      </c>
      <c r="AO158" s="20">
        <v>-81347.01999999999</v>
      </c>
      <c r="AP158" s="20">
        <v>-49541.209999999992</v>
      </c>
      <c r="AQ158" s="20">
        <v>-49863.53</v>
      </c>
      <c r="AR158" s="20">
        <v>-44955.479999999996</v>
      </c>
      <c r="AS158" s="20">
        <v>-126600.04000000002</v>
      </c>
      <c r="AT158" s="20">
        <v>-224538.88999999998</v>
      </c>
      <c r="AU158" s="20">
        <v>-57500.1</v>
      </c>
      <c r="AV158" s="20">
        <v>-84219.18</v>
      </c>
      <c r="AW158" s="20">
        <v>-50117.840000000004</v>
      </c>
      <c r="AX158" s="20">
        <v>-38349.9</v>
      </c>
      <c r="AY158" s="20">
        <v>-47380.38</v>
      </c>
      <c r="AZ158" s="20">
        <v>-50785.490000000005</v>
      </c>
      <c r="BA158" s="17">
        <f t="shared" si="15"/>
        <v>-755294.07000000007</v>
      </c>
      <c r="BB158" s="17">
        <f t="shared" si="16"/>
        <v>-37764.71</v>
      </c>
      <c r="BC158" s="17">
        <f t="shared" si="17"/>
        <v>-112140.27999999997</v>
      </c>
      <c r="BD158" s="17">
        <f t="shared" si="18"/>
        <v>-905199.05999999994</v>
      </c>
    </row>
    <row r="159" spans="1:56" x14ac:dyDescent="0.25">
      <c r="A159" t="str">
        <f t="shared" si="14"/>
        <v>TCN.TC02</v>
      </c>
      <c r="B159" s="1" t="s">
        <v>35</v>
      </c>
      <c r="C159" s="1" t="s">
        <v>223</v>
      </c>
      <c r="D159" s="1" t="s">
        <v>223</v>
      </c>
      <c r="E159" s="17">
        <v>6526.5700000000015</v>
      </c>
      <c r="F159" s="17">
        <v>6220.22</v>
      </c>
      <c r="G159" s="17">
        <v>4382.92</v>
      </c>
      <c r="H159" s="17">
        <v>3132.96</v>
      </c>
      <c r="I159" s="17">
        <v>7247.1800000000012</v>
      </c>
      <c r="J159" s="17">
        <v>9084.260000000002</v>
      </c>
      <c r="K159" s="17">
        <v>3496.69</v>
      </c>
      <c r="L159" s="17">
        <v>4320.87</v>
      </c>
      <c r="M159" s="17">
        <v>3183.8599999999997</v>
      </c>
      <c r="N159" s="17">
        <v>3776.1800000000003</v>
      </c>
      <c r="O159" s="17">
        <v>8385.9599999999991</v>
      </c>
      <c r="P159" s="17">
        <v>6330.0700000000015</v>
      </c>
      <c r="Q159" s="20">
        <v>326.33</v>
      </c>
      <c r="R159" s="20">
        <v>311.01</v>
      </c>
      <c r="S159" s="20">
        <v>219.15</v>
      </c>
      <c r="T159" s="20">
        <v>156.65</v>
      </c>
      <c r="U159" s="20">
        <v>362.36</v>
      </c>
      <c r="V159" s="20">
        <v>454.21</v>
      </c>
      <c r="W159" s="20">
        <v>174.83</v>
      </c>
      <c r="X159" s="20">
        <v>216.04</v>
      </c>
      <c r="Y159" s="20">
        <v>159.19</v>
      </c>
      <c r="Z159" s="20">
        <v>188.81</v>
      </c>
      <c r="AA159" s="20">
        <v>419.3</v>
      </c>
      <c r="AB159" s="20">
        <v>316.5</v>
      </c>
      <c r="AC159" s="17">
        <v>1037.17</v>
      </c>
      <c r="AD159" s="17">
        <v>975.28</v>
      </c>
      <c r="AE159" s="17">
        <v>678.8</v>
      </c>
      <c r="AF159" s="17">
        <v>478.56</v>
      </c>
      <c r="AG159" s="17">
        <v>1092.1199999999999</v>
      </c>
      <c r="AH159" s="17">
        <v>1349.67</v>
      </c>
      <c r="AI159" s="17">
        <v>512.33000000000004</v>
      </c>
      <c r="AJ159" s="17">
        <v>624.83000000000004</v>
      </c>
      <c r="AK159" s="17">
        <v>454.32</v>
      </c>
      <c r="AL159" s="17">
        <v>531.86</v>
      </c>
      <c r="AM159" s="17">
        <v>1165.0999999999999</v>
      </c>
      <c r="AN159" s="17">
        <v>867.76</v>
      </c>
      <c r="AO159" s="20">
        <v>7890.0700000000015</v>
      </c>
      <c r="AP159" s="20">
        <v>7506.51</v>
      </c>
      <c r="AQ159" s="20">
        <v>5280.87</v>
      </c>
      <c r="AR159" s="20">
        <v>3768.17</v>
      </c>
      <c r="AS159" s="20">
        <v>8701.66</v>
      </c>
      <c r="AT159" s="20">
        <v>10888.140000000001</v>
      </c>
      <c r="AU159" s="20">
        <v>4183.8500000000004</v>
      </c>
      <c r="AV159" s="20">
        <v>5161.74</v>
      </c>
      <c r="AW159" s="20">
        <v>3797.37</v>
      </c>
      <c r="AX159" s="20">
        <v>4496.8500000000004</v>
      </c>
      <c r="AY159" s="20">
        <v>9970.3599999999988</v>
      </c>
      <c r="AZ159" s="20">
        <v>7514.3300000000017</v>
      </c>
      <c r="BA159" s="17">
        <f t="shared" si="15"/>
        <v>66087.740000000005</v>
      </c>
      <c r="BB159" s="17">
        <f t="shared" si="16"/>
        <v>3304.38</v>
      </c>
      <c r="BC159" s="17">
        <f t="shared" si="17"/>
        <v>9767.7999999999993</v>
      </c>
      <c r="BD159" s="17">
        <f t="shared" si="18"/>
        <v>79159.92</v>
      </c>
    </row>
    <row r="160" spans="1:56" x14ac:dyDescent="0.25">
      <c r="A160" t="str">
        <f t="shared" si="14"/>
        <v>TEN.BCHIMP</v>
      </c>
      <c r="B160" s="1" t="s">
        <v>224</v>
      </c>
      <c r="C160" s="1" t="s">
        <v>225</v>
      </c>
      <c r="D160" s="1" t="s">
        <v>22</v>
      </c>
      <c r="E160" s="17">
        <v>-2246.64</v>
      </c>
      <c r="F160" s="17">
        <v>-1905.2600000000002</v>
      </c>
      <c r="G160" s="17">
        <v>-602.44999999999993</v>
      </c>
      <c r="H160" s="17">
        <v>-578.77</v>
      </c>
      <c r="I160" s="17">
        <v>-3529.78</v>
      </c>
      <c r="J160" s="17">
        <v>-4554.9299999999994</v>
      </c>
      <c r="K160" s="17">
        <v>-131.27000000000001</v>
      </c>
      <c r="L160" s="17">
        <v>-6916.58</v>
      </c>
      <c r="M160" s="17">
        <v>-254.96</v>
      </c>
      <c r="N160" s="17">
        <v>-3929.7500000000005</v>
      </c>
      <c r="O160" s="17">
        <v>-2052.4499999999998</v>
      </c>
      <c r="P160" s="17">
        <v>-4532.8499999999995</v>
      </c>
      <c r="Q160" s="20">
        <v>-112.33</v>
      </c>
      <c r="R160" s="20">
        <v>-95.26</v>
      </c>
      <c r="S160" s="20">
        <v>-30.12</v>
      </c>
      <c r="T160" s="20">
        <v>-28.94</v>
      </c>
      <c r="U160" s="20">
        <v>-176.49</v>
      </c>
      <c r="V160" s="20">
        <v>-227.75</v>
      </c>
      <c r="W160" s="20">
        <v>-6.56</v>
      </c>
      <c r="X160" s="20">
        <v>-345.83</v>
      </c>
      <c r="Y160" s="20">
        <v>-12.75</v>
      </c>
      <c r="Z160" s="20">
        <v>-196.49</v>
      </c>
      <c r="AA160" s="20">
        <v>-102.62</v>
      </c>
      <c r="AB160" s="20">
        <v>-226.64</v>
      </c>
      <c r="AC160" s="17">
        <v>-357.02</v>
      </c>
      <c r="AD160" s="17">
        <v>-298.73</v>
      </c>
      <c r="AE160" s="17">
        <v>-93.3</v>
      </c>
      <c r="AF160" s="17">
        <v>-88.41</v>
      </c>
      <c r="AG160" s="17">
        <v>-531.91999999999996</v>
      </c>
      <c r="AH160" s="17">
        <v>-676.74</v>
      </c>
      <c r="AI160" s="17">
        <v>-19.23</v>
      </c>
      <c r="AJ160" s="17">
        <v>-1000.18</v>
      </c>
      <c r="AK160" s="17">
        <v>-36.380000000000003</v>
      </c>
      <c r="AL160" s="17">
        <v>-553.49</v>
      </c>
      <c r="AM160" s="17">
        <v>-285.16000000000003</v>
      </c>
      <c r="AN160" s="17">
        <v>-621.39</v>
      </c>
      <c r="AO160" s="20">
        <v>-2715.99</v>
      </c>
      <c r="AP160" s="20">
        <v>-2299.25</v>
      </c>
      <c r="AQ160" s="20">
        <v>-725.86999999999989</v>
      </c>
      <c r="AR160" s="20">
        <v>-696.12</v>
      </c>
      <c r="AS160" s="20">
        <v>-4238.1900000000005</v>
      </c>
      <c r="AT160" s="20">
        <v>-5459.4199999999992</v>
      </c>
      <c r="AU160" s="20">
        <v>-157.06</v>
      </c>
      <c r="AV160" s="20">
        <v>-8262.59</v>
      </c>
      <c r="AW160" s="20">
        <v>-304.09000000000003</v>
      </c>
      <c r="AX160" s="20">
        <v>-4679.7300000000005</v>
      </c>
      <c r="AY160" s="20">
        <v>-2440.2299999999996</v>
      </c>
      <c r="AZ160" s="20">
        <v>-5380.88</v>
      </c>
      <c r="BA160" s="17">
        <f t="shared" si="15"/>
        <v>-31235.69</v>
      </c>
      <c r="BB160" s="17">
        <f t="shared" si="16"/>
        <v>-1561.7799999999997</v>
      </c>
      <c r="BC160" s="17">
        <f t="shared" si="17"/>
        <v>-4561.95</v>
      </c>
      <c r="BD160" s="17">
        <f t="shared" si="18"/>
        <v>-37359.42</v>
      </c>
    </row>
    <row r="161" spans="1:56" x14ac:dyDescent="0.25">
      <c r="A161" t="str">
        <f t="shared" si="14"/>
        <v>TEN.BCHEXP</v>
      </c>
      <c r="B161" s="1" t="s">
        <v>224</v>
      </c>
      <c r="C161" s="1" t="s">
        <v>226</v>
      </c>
      <c r="D161" s="1" t="s">
        <v>30</v>
      </c>
      <c r="E161" s="17">
        <v>0</v>
      </c>
      <c r="F161" s="17">
        <v>0</v>
      </c>
      <c r="G161" s="17">
        <v>2.09</v>
      </c>
      <c r="H161" s="17">
        <v>10.109999999999998</v>
      </c>
      <c r="I161" s="17">
        <v>5.81</v>
      </c>
      <c r="J161" s="17">
        <v>0</v>
      </c>
      <c r="K161" s="17">
        <v>4.8899999999999988</v>
      </c>
      <c r="L161" s="17">
        <v>15.599999999999996</v>
      </c>
      <c r="M161" s="17">
        <v>44.870000000000026</v>
      </c>
      <c r="N161" s="17">
        <v>139.65</v>
      </c>
      <c r="O161" s="17">
        <v>0</v>
      </c>
      <c r="P161" s="17">
        <v>0</v>
      </c>
      <c r="Q161" s="20">
        <v>0</v>
      </c>
      <c r="R161" s="20">
        <v>0</v>
      </c>
      <c r="S161" s="20">
        <v>0.1</v>
      </c>
      <c r="T161" s="20">
        <v>0.51</v>
      </c>
      <c r="U161" s="20">
        <v>0.28999999999999998</v>
      </c>
      <c r="V161" s="20">
        <v>0</v>
      </c>
      <c r="W161" s="20">
        <v>0.24</v>
      </c>
      <c r="X161" s="20">
        <v>0.78</v>
      </c>
      <c r="Y161" s="20">
        <v>2.2400000000000002</v>
      </c>
      <c r="Z161" s="20">
        <v>6.98</v>
      </c>
      <c r="AA161" s="20">
        <v>0</v>
      </c>
      <c r="AB161" s="20">
        <v>0</v>
      </c>
      <c r="AC161" s="17">
        <v>0</v>
      </c>
      <c r="AD161" s="17">
        <v>0</v>
      </c>
      <c r="AE161" s="17">
        <v>0.32</v>
      </c>
      <c r="AF161" s="17">
        <v>1.54</v>
      </c>
      <c r="AG161" s="17">
        <v>0.88</v>
      </c>
      <c r="AH161" s="17">
        <v>0</v>
      </c>
      <c r="AI161" s="17">
        <v>0.72</v>
      </c>
      <c r="AJ161" s="17">
        <v>2.2599999999999998</v>
      </c>
      <c r="AK161" s="17">
        <v>6.4</v>
      </c>
      <c r="AL161" s="17">
        <v>19.670000000000002</v>
      </c>
      <c r="AM161" s="17">
        <v>0</v>
      </c>
      <c r="AN161" s="17">
        <v>0</v>
      </c>
      <c r="AO161" s="20">
        <v>0</v>
      </c>
      <c r="AP161" s="20">
        <v>0</v>
      </c>
      <c r="AQ161" s="20">
        <v>2.5099999999999998</v>
      </c>
      <c r="AR161" s="20">
        <v>12.159999999999997</v>
      </c>
      <c r="AS161" s="20">
        <v>6.9799999999999995</v>
      </c>
      <c r="AT161" s="20">
        <v>0</v>
      </c>
      <c r="AU161" s="20">
        <v>5.8499999999999988</v>
      </c>
      <c r="AV161" s="20">
        <v>18.639999999999993</v>
      </c>
      <c r="AW161" s="20">
        <v>53.510000000000026</v>
      </c>
      <c r="AX161" s="20">
        <v>166.3</v>
      </c>
      <c r="AY161" s="20">
        <v>0</v>
      </c>
      <c r="AZ161" s="20">
        <v>0</v>
      </c>
      <c r="BA161" s="17">
        <f t="shared" si="15"/>
        <v>223.02000000000004</v>
      </c>
      <c r="BB161" s="17">
        <f t="shared" si="16"/>
        <v>11.14</v>
      </c>
      <c r="BC161" s="17">
        <f t="shared" si="17"/>
        <v>31.790000000000003</v>
      </c>
      <c r="BD161" s="17">
        <f t="shared" si="18"/>
        <v>265.95000000000005</v>
      </c>
    </row>
    <row r="162" spans="1:56" x14ac:dyDescent="0.25">
      <c r="A162" t="str">
        <f t="shared" si="14"/>
        <v>TEN.120SIMP</v>
      </c>
      <c r="B162" s="1" t="s">
        <v>224</v>
      </c>
      <c r="C162" s="1" t="s">
        <v>227</v>
      </c>
      <c r="D162" s="1" t="s">
        <v>76</v>
      </c>
      <c r="E162" s="17">
        <v>0</v>
      </c>
      <c r="F162" s="17">
        <v>0</v>
      </c>
      <c r="G162" s="17">
        <v>-4.3799999999999963</v>
      </c>
      <c r="H162" s="17">
        <v>0</v>
      </c>
      <c r="I162" s="17">
        <v>0</v>
      </c>
      <c r="J162" s="17">
        <v>0</v>
      </c>
      <c r="K162" s="17">
        <v>0</v>
      </c>
      <c r="L162" s="17">
        <v>0</v>
      </c>
      <c r="M162" s="17">
        <v>0</v>
      </c>
      <c r="N162" s="17">
        <v>0</v>
      </c>
      <c r="O162" s="17">
        <v>0</v>
      </c>
      <c r="P162" s="17">
        <v>0</v>
      </c>
      <c r="Q162" s="20">
        <v>0</v>
      </c>
      <c r="R162" s="20">
        <v>0</v>
      </c>
      <c r="S162" s="20">
        <v>-0.22</v>
      </c>
      <c r="T162" s="20">
        <v>0</v>
      </c>
      <c r="U162" s="20">
        <v>0</v>
      </c>
      <c r="V162" s="20">
        <v>0</v>
      </c>
      <c r="W162" s="20">
        <v>0</v>
      </c>
      <c r="X162" s="20">
        <v>0</v>
      </c>
      <c r="Y162" s="20">
        <v>0</v>
      </c>
      <c r="Z162" s="20">
        <v>0</v>
      </c>
      <c r="AA162" s="20">
        <v>0</v>
      </c>
      <c r="AB162" s="20">
        <v>0</v>
      </c>
      <c r="AC162" s="17">
        <v>0</v>
      </c>
      <c r="AD162" s="17">
        <v>0</v>
      </c>
      <c r="AE162" s="17">
        <v>-0.68</v>
      </c>
      <c r="AF162" s="17">
        <v>0</v>
      </c>
      <c r="AG162" s="17">
        <v>0</v>
      </c>
      <c r="AH162" s="17">
        <v>0</v>
      </c>
      <c r="AI162" s="17">
        <v>0</v>
      </c>
      <c r="AJ162" s="17">
        <v>0</v>
      </c>
      <c r="AK162" s="17">
        <v>0</v>
      </c>
      <c r="AL162" s="17">
        <v>0</v>
      </c>
      <c r="AM162" s="17">
        <v>0</v>
      </c>
      <c r="AN162" s="17">
        <v>0</v>
      </c>
      <c r="AO162" s="20">
        <v>0</v>
      </c>
      <c r="AP162" s="20">
        <v>0</v>
      </c>
      <c r="AQ162" s="20">
        <v>-5.2799999999999958</v>
      </c>
      <c r="AR162" s="20">
        <v>0</v>
      </c>
      <c r="AS162" s="20">
        <v>0</v>
      </c>
      <c r="AT162" s="20">
        <v>0</v>
      </c>
      <c r="AU162" s="20">
        <v>0</v>
      </c>
      <c r="AV162" s="20">
        <v>0</v>
      </c>
      <c r="AW162" s="20">
        <v>0</v>
      </c>
      <c r="AX162" s="20">
        <v>0</v>
      </c>
      <c r="AY162" s="20">
        <v>0</v>
      </c>
      <c r="AZ162" s="20">
        <v>0</v>
      </c>
      <c r="BA162" s="17">
        <f t="shared" si="15"/>
        <v>-4.3799999999999963</v>
      </c>
      <c r="BB162" s="17">
        <f t="shared" si="16"/>
        <v>-0.22</v>
      </c>
      <c r="BC162" s="17">
        <f t="shared" si="17"/>
        <v>-0.68</v>
      </c>
      <c r="BD162" s="17">
        <f t="shared" si="18"/>
        <v>-5.2799999999999958</v>
      </c>
    </row>
    <row r="163" spans="1:56" x14ac:dyDescent="0.25">
      <c r="A163" t="str">
        <f t="shared" si="14"/>
        <v>TEN.SPCIMP</v>
      </c>
      <c r="B163" s="1" t="s">
        <v>224</v>
      </c>
      <c r="C163" s="1" t="s">
        <v>256</v>
      </c>
      <c r="D163" s="1" t="s">
        <v>78</v>
      </c>
      <c r="E163" s="17">
        <v>0</v>
      </c>
      <c r="F163" s="17">
        <v>0</v>
      </c>
      <c r="G163" s="17">
        <v>0</v>
      </c>
      <c r="H163" s="17">
        <v>0</v>
      </c>
      <c r="I163" s="17">
        <v>0</v>
      </c>
      <c r="J163" s="17">
        <v>-16.850000000000001</v>
      </c>
      <c r="K163" s="17">
        <v>0</v>
      </c>
      <c r="L163" s="17">
        <v>0</v>
      </c>
      <c r="M163" s="17">
        <v>0</v>
      </c>
      <c r="N163" s="17">
        <v>0</v>
      </c>
      <c r="O163" s="17">
        <v>0</v>
      </c>
      <c r="P163" s="17">
        <v>0</v>
      </c>
      <c r="Q163" s="20">
        <v>0</v>
      </c>
      <c r="R163" s="20">
        <v>0</v>
      </c>
      <c r="S163" s="20">
        <v>0</v>
      </c>
      <c r="T163" s="20">
        <v>0</v>
      </c>
      <c r="U163" s="20">
        <v>0</v>
      </c>
      <c r="V163" s="20">
        <v>-0.84</v>
      </c>
      <c r="W163" s="20">
        <v>0</v>
      </c>
      <c r="X163" s="20">
        <v>0</v>
      </c>
      <c r="Y163" s="20">
        <v>0</v>
      </c>
      <c r="Z163" s="20">
        <v>0</v>
      </c>
      <c r="AA163" s="20">
        <v>0</v>
      </c>
      <c r="AB163" s="20">
        <v>0</v>
      </c>
      <c r="AC163" s="17">
        <v>0</v>
      </c>
      <c r="AD163" s="17">
        <v>0</v>
      </c>
      <c r="AE163" s="17">
        <v>0</v>
      </c>
      <c r="AF163" s="17">
        <v>0</v>
      </c>
      <c r="AG163" s="17">
        <v>0</v>
      </c>
      <c r="AH163" s="17">
        <v>-2.5</v>
      </c>
      <c r="AI163" s="17">
        <v>0</v>
      </c>
      <c r="AJ163" s="17">
        <v>0</v>
      </c>
      <c r="AK163" s="17">
        <v>0</v>
      </c>
      <c r="AL163" s="17">
        <v>0</v>
      </c>
      <c r="AM163" s="17">
        <v>0</v>
      </c>
      <c r="AN163" s="17">
        <v>0</v>
      </c>
      <c r="AO163" s="20">
        <v>0</v>
      </c>
      <c r="AP163" s="20">
        <v>0</v>
      </c>
      <c r="AQ163" s="20">
        <v>0</v>
      </c>
      <c r="AR163" s="20">
        <v>0</v>
      </c>
      <c r="AS163" s="20">
        <v>0</v>
      </c>
      <c r="AT163" s="20">
        <v>-20.190000000000001</v>
      </c>
      <c r="AU163" s="20">
        <v>0</v>
      </c>
      <c r="AV163" s="20">
        <v>0</v>
      </c>
      <c r="AW163" s="20">
        <v>0</v>
      </c>
      <c r="AX163" s="20">
        <v>0</v>
      </c>
      <c r="AY163" s="20">
        <v>0</v>
      </c>
      <c r="AZ163" s="20">
        <v>0</v>
      </c>
      <c r="BA163" s="17">
        <f t="shared" si="15"/>
        <v>-16.850000000000001</v>
      </c>
      <c r="BB163" s="17">
        <f t="shared" si="16"/>
        <v>-0.84</v>
      </c>
      <c r="BC163" s="17">
        <f t="shared" si="17"/>
        <v>-2.5</v>
      </c>
      <c r="BD163" s="17">
        <f t="shared" si="18"/>
        <v>-20.190000000000001</v>
      </c>
    </row>
    <row r="164" spans="1:56" x14ac:dyDescent="0.25">
      <c r="A164" t="str">
        <f t="shared" si="14"/>
        <v>TAU.THS</v>
      </c>
      <c r="B164" s="1" t="s">
        <v>33</v>
      </c>
      <c r="C164" s="1" t="s">
        <v>228</v>
      </c>
      <c r="D164" s="1" t="s">
        <v>228</v>
      </c>
      <c r="E164" s="17">
        <v>-1217.6300000000001</v>
      </c>
      <c r="F164" s="17">
        <v>-895.28000000000009</v>
      </c>
      <c r="G164" s="17">
        <v>-97.360000000000014</v>
      </c>
      <c r="H164" s="17">
        <v>0</v>
      </c>
      <c r="I164" s="17">
        <v>0</v>
      </c>
      <c r="J164" s="17">
        <v>0</v>
      </c>
      <c r="K164" s="17">
        <v>-38.619999999999997</v>
      </c>
      <c r="L164" s="17">
        <v>-370.42</v>
      </c>
      <c r="M164" s="17">
        <v>-216.29000000000002</v>
      </c>
      <c r="N164" s="17">
        <v>-238.57</v>
      </c>
      <c r="O164" s="17">
        <v>-658.08999999999992</v>
      </c>
      <c r="P164" s="17">
        <v>-735.05000000000007</v>
      </c>
      <c r="Q164" s="20">
        <v>-60.88</v>
      </c>
      <c r="R164" s="20">
        <v>-44.76</v>
      </c>
      <c r="S164" s="20">
        <v>-4.87</v>
      </c>
      <c r="T164" s="20">
        <v>0</v>
      </c>
      <c r="U164" s="20">
        <v>0</v>
      </c>
      <c r="V164" s="20">
        <v>0</v>
      </c>
      <c r="W164" s="20">
        <v>-1.93</v>
      </c>
      <c r="X164" s="20">
        <v>-18.52</v>
      </c>
      <c r="Y164" s="20">
        <v>-10.81</v>
      </c>
      <c r="Z164" s="20">
        <v>-11.93</v>
      </c>
      <c r="AA164" s="20">
        <v>-32.9</v>
      </c>
      <c r="AB164" s="20">
        <v>-36.75</v>
      </c>
      <c r="AC164" s="17">
        <v>-193.5</v>
      </c>
      <c r="AD164" s="17">
        <v>-140.37</v>
      </c>
      <c r="AE164" s="17">
        <v>-15.08</v>
      </c>
      <c r="AF164" s="17">
        <v>0</v>
      </c>
      <c r="AG164" s="17">
        <v>0</v>
      </c>
      <c r="AH164" s="17">
        <v>0</v>
      </c>
      <c r="AI164" s="17">
        <v>-5.66</v>
      </c>
      <c r="AJ164" s="17">
        <v>-53.57</v>
      </c>
      <c r="AK164" s="17">
        <v>-30.86</v>
      </c>
      <c r="AL164" s="17">
        <v>-33.6</v>
      </c>
      <c r="AM164" s="17">
        <v>-91.43</v>
      </c>
      <c r="AN164" s="17">
        <v>-100.76</v>
      </c>
      <c r="AO164" s="20">
        <v>-1472.0100000000002</v>
      </c>
      <c r="AP164" s="20">
        <v>-1080.4100000000001</v>
      </c>
      <c r="AQ164" s="20">
        <v>-117.31000000000002</v>
      </c>
      <c r="AR164" s="20">
        <v>0</v>
      </c>
      <c r="AS164" s="20">
        <v>0</v>
      </c>
      <c r="AT164" s="20">
        <v>0</v>
      </c>
      <c r="AU164" s="20">
        <v>-46.209999999999994</v>
      </c>
      <c r="AV164" s="20">
        <v>-442.51</v>
      </c>
      <c r="AW164" s="20">
        <v>-257.96000000000004</v>
      </c>
      <c r="AX164" s="20">
        <v>-284.10000000000002</v>
      </c>
      <c r="AY164" s="20">
        <v>-782.41999999999985</v>
      </c>
      <c r="AZ164" s="20">
        <v>-872.56000000000006</v>
      </c>
      <c r="BA164" s="17">
        <f t="shared" si="15"/>
        <v>-4467.3100000000004</v>
      </c>
      <c r="BB164" s="17">
        <f t="shared" si="16"/>
        <v>-223.35000000000002</v>
      </c>
      <c r="BC164" s="17">
        <f t="shared" si="17"/>
        <v>-664.83</v>
      </c>
      <c r="BD164" s="17">
        <f t="shared" si="18"/>
        <v>-5355.49</v>
      </c>
    </row>
    <row r="165" spans="1:56" x14ac:dyDescent="0.25">
      <c r="A165" t="str">
        <f t="shared" si="14"/>
        <v>CUPC.VVW1</v>
      </c>
      <c r="B165" s="1" t="s">
        <v>168</v>
      </c>
      <c r="C165" s="1" t="s">
        <v>233</v>
      </c>
      <c r="D165" s="1" t="s">
        <v>233</v>
      </c>
      <c r="E165" s="17">
        <v>-0.32</v>
      </c>
      <c r="F165" s="17">
        <v>-474.08000000000004</v>
      </c>
      <c r="G165" s="17">
        <v>-1387.16</v>
      </c>
      <c r="H165" s="17">
        <v>-671.82</v>
      </c>
      <c r="I165" s="17">
        <v>-7616.4400000000014</v>
      </c>
      <c r="J165" s="17">
        <v>-20644.25</v>
      </c>
      <c r="K165" s="17">
        <v>-432.24</v>
      </c>
      <c r="L165" s="17">
        <v>-2349.79</v>
      </c>
      <c r="M165" s="17">
        <v>-300.92</v>
      </c>
      <c r="N165" s="17">
        <v>-964.90999999999985</v>
      </c>
      <c r="O165" s="17">
        <v>-221.67999999999998</v>
      </c>
      <c r="P165" s="17">
        <v>-454.66999999999996</v>
      </c>
      <c r="Q165" s="20">
        <v>-0.02</v>
      </c>
      <c r="R165" s="20">
        <v>-23.7</v>
      </c>
      <c r="S165" s="20">
        <v>-69.36</v>
      </c>
      <c r="T165" s="20">
        <v>-33.590000000000003</v>
      </c>
      <c r="U165" s="20">
        <v>-380.82</v>
      </c>
      <c r="V165" s="20">
        <v>-1032.21</v>
      </c>
      <c r="W165" s="20">
        <v>-21.61</v>
      </c>
      <c r="X165" s="20">
        <v>-117.49</v>
      </c>
      <c r="Y165" s="20">
        <v>-15.05</v>
      </c>
      <c r="Z165" s="20">
        <v>-48.25</v>
      </c>
      <c r="AA165" s="20">
        <v>-11.08</v>
      </c>
      <c r="AB165" s="20">
        <v>-22.73</v>
      </c>
      <c r="AC165" s="17">
        <v>-0.05</v>
      </c>
      <c r="AD165" s="17">
        <v>-74.33</v>
      </c>
      <c r="AE165" s="17">
        <v>-214.83</v>
      </c>
      <c r="AF165" s="17">
        <v>-102.62</v>
      </c>
      <c r="AG165" s="17">
        <v>-1147.76</v>
      </c>
      <c r="AH165" s="17">
        <v>-3067.16</v>
      </c>
      <c r="AI165" s="17">
        <v>-63.33</v>
      </c>
      <c r="AJ165" s="17">
        <v>-339.79</v>
      </c>
      <c r="AK165" s="17">
        <v>-42.94</v>
      </c>
      <c r="AL165" s="17">
        <v>-135.9</v>
      </c>
      <c r="AM165" s="17">
        <v>-30.8</v>
      </c>
      <c r="AN165" s="17">
        <v>-62.33</v>
      </c>
      <c r="AO165" s="20">
        <v>-0.39</v>
      </c>
      <c r="AP165" s="20">
        <v>-572.11</v>
      </c>
      <c r="AQ165" s="20">
        <v>-1671.35</v>
      </c>
      <c r="AR165" s="20">
        <v>-808.03000000000009</v>
      </c>
      <c r="AS165" s="20">
        <v>-9145.02</v>
      </c>
      <c r="AT165" s="20">
        <v>-24743.62</v>
      </c>
      <c r="AU165" s="20">
        <v>-517.18000000000006</v>
      </c>
      <c r="AV165" s="20">
        <v>-2807.0699999999997</v>
      </c>
      <c r="AW165" s="20">
        <v>-358.91</v>
      </c>
      <c r="AX165" s="20">
        <v>-1149.06</v>
      </c>
      <c r="AY165" s="20">
        <v>-263.56</v>
      </c>
      <c r="AZ165" s="20">
        <v>-539.73</v>
      </c>
      <c r="BA165" s="17">
        <f t="shared" si="15"/>
        <v>-35518.279999999992</v>
      </c>
      <c r="BB165" s="17">
        <f t="shared" si="16"/>
        <v>-1775.9099999999999</v>
      </c>
      <c r="BC165" s="17">
        <f t="shared" si="17"/>
        <v>-5281.8399999999992</v>
      </c>
      <c r="BD165" s="17">
        <f t="shared" si="18"/>
        <v>-42576.030000000006</v>
      </c>
    </row>
    <row r="166" spans="1:56" x14ac:dyDescent="0.25">
      <c r="A166" t="str">
        <f t="shared" si="14"/>
        <v>CUPC.VVW2</v>
      </c>
      <c r="B166" s="1" t="s">
        <v>168</v>
      </c>
      <c r="C166" s="1" t="s">
        <v>234</v>
      </c>
      <c r="D166" s="1" t="s">
        <v>234</v>
      </c>
      <c r="E166" s="17">
        <v>0.46999999999999992</v>
      </c>
      <c r="F166" s="17">
        <v>0.56000000000000005</v>
      </c>
      <c r="G166" s="17">
        <v>0.96000000000000063</v>
      </c>
      <c r="H166" s="17">
        <v>30.679999999999982</v>
      </c>
      <c r="I166" s="17">
        <v>441.26000000000005</v>
      </c>
      <c r="J166" s="17">
        <v>1039.0999999999999</v>
      </c>
      <c r="K166" s="17">
        <v>-6.169999999999991</v>
      </c>
      <c r="L166" s="17">
        <v>-7.6599999999999859</v>
      </c>
      <c r="M166" s="17">
        <v>-0.31000000000000005</v>
      </c>
      <c r="N166" s="17">
        <v>150.22999999999999</v>
      </c>
      <c r="O166" s="17">
        <v>13.55</v>
      </c>
      <c r="P166" s="17">
        <v>19.350000000000001</v>
      </c>
      <c r="Q166" s="20">
        <v>0.02</v>
      </c>
      <c r="R166" s="20">
        <v>0.03</v>
      </c>
      <c r="S166" s="20">
        <v>0.05</v>
      </c>
      <c r="T166" s="20">
        <v>1.53</v>
      </c>
      <c r="U166" s="20">
        <v>22.06</v>
      </c>
      <c r="V166" s="20">
        <v>51.96</v>
      </c>
      <c r="W166" s="20">
        <v>-0.31</v>
      </c>
      <c r="X166" s="20">
        <v>-0.38</v>
      </c>
      <c r="Y166" s="20">
        <v>-0.02</v>
      </c>
      <c r="Z166" s="20">
        <v>7.51</v>
      </c>
      <c r="AA166" s="20">
        <v>0.68</v>
      </c>
      <c r="AB166" s="20">
        <v>0.97</v>
      </c>
      <c r="AC166" s="17">
        <v>7.0000000000000007E-2</v>
      </c>
      <c r="AD166" s="17">
        <v>0.09</v>
      </c>
      <c r="AE166" s="17">
        <v>0.15</v>
      </c>
      <c r="AF166" s="17">
        <v>4.6900000000000004</v>
      </c>
      <c r="AG166" s="17">
        <v>66.5</v>
      </c>
      <c r="AH166" s="17">
        <v>154.38</v>
      </c>
      <c r="AI166" s="17">
        <v>-0.9</v>
      </c>
      <c r="AJ166" s="17">
        <v>-1.1100000000000001</v>
      </c>
      <c r="AK166" s="17">
        <v>-0.04</v>
      </c>
      <c r="AL166" s="17">
        <v>21.16</v>
      </c>
      <c r="AM166" s="17">
        <v>1.88</v>
      </c>
      <c r="AN166" s="17">
        <v>2.65</v>
      </c>
      <c r="AO166" s="20">
        <v>0.55999999999999994</v>
      </c>
      <c r="AP166" s="20">
        <v>0.68</v>
      </c>
      <c r="AQ166" s="20">
        <v>1.1600000000000006</v>
      </c>
      <c r="AR166" s="20">
        <v>36.899999999999977</v>
      </c>
      <c r="AS166" s="20">
        <v>529.82000000000005</v>
      </c>
      <c r="AT166" s="20">
        <v>1245.44</v>
      </c>
      <c r="AU166" s="20">
        <v>-7.379999999999991</v>
      </c>
      <c r="AV166" s="20">
        <v>-9.1499999999999861</v>
      </c>
      <c r="AW166" s="20">
        <v>-0.37000000000000005</v>
      </c>
      <c r="AX166" s="20">
        <v>178.89999999999998</v>
      </c>
      <c r="AY166" s="20">
        <v>16.11</v>
      </c>
      <c r="AZ166" s="20">
        <v>22.97</v>
      </c>
      <c r="BA166" s="17">
        <f t="shared" si="15"/>
        <v>1682.0199999999998</v>
      </c>
      <c r="BB166" s="17">
        <f t="shared" si="16"/>
        <v>84.100000000000023</v>
      </c>
      <c r="BC166" s="17">
        <f t="shared" si="17"/>
        <v>249.51999999999998</v>
      </c>
      <c r="BD166" s="17">
        <f t="shared" si="18"/>
        <v>2015.6399999999999</v>
      </c>
    </row>
    <row r="167" spans="1:56" x14ac:dyDescent="0.25">
      <c r="A167" t="str">
        <f t="shared" si="14"/>
        <v>WEYR.WEY1</v>
      </c>
      <c r="B167" s="1" t="s">
        <v>237</v>
      </c>
      <c r="C167" s="1" t="s">
        <v>236</v>
      </c>
      <c r="D167" s="1" t="s">
        <v>236</v>
      </c>
      <c r="E167" s="17">
        <v>-1908.87</v>
      </c>
      <c r="F167" s="17">
        <v>-2122.63</v>
      </c>
      <c r="G167" s="17">
        <v>-1950.1199999999997</v>
      </c>
      <c r="H167" s="17">
        <v>-1777.5</v>
      </c>
      <c r="I167" s="17">
        <v>-5876.2</v>
      </c>
      <c r="J167" s="17">
        <v>-13497.869999999997</v>
      </c>
      <c r="K167" s="17">
        <v>-3475.8</v>
      </c>
      <c r="L167" s="17">
        <v>-4989.18</v>
      </c>
      <c r="M167" s="17">
        <v>-2265.4199999999996</v>
      </c>
      <c r="N167" s="17">
        <v>-2500.48</v>
      </c>
      <c r="O167" s="17">
        <v>-2084.42</v>
      </c>
      <c r="P167" s="17">
        <v>-1500.3999999999999</v>
      </c>
      <c r="Q167" s="20">
        <v>-95.44</v>
      </c>
      <c r="R167" s="20">
        <v>-106.13</v>
      </c>
      <c r="S167" s="20">
        <v>-97.51</v>
      </c>
      <c r="T167" s="20">
        <v>-88.88</v>
      </c>
      <c r="U167" s="20">
        <v>-293.81</v>
      </c>
      <c r="V167" s="20">
        <v>-674.89</v>
      </c>
      <c r="W167" s="20">
        <v>-173.79</v>
      </c>
      <c r="X167" s="20">
        <v>-249.46</v>
      </c>
      <c r="Y167" s="20">
        <v>-113.27</v>
      </c>
      <c r="Z167" s="20">
        <v>-125.02</v>
      </c>
      <c r="AA167" s="20">
        <v>-104.22</v>
      </c>
      <c r="AB167" s="20">
        <v>-75.02</v>
      </c>
      <c r="AC167" s="17">
        <v>-303.35000000000002</v>
      </c>
      <c r="AD167" s="17">
        <v>-332.81</v>
      </c>
      <c r="AE167" s="17">
        <v>-302.02</v>
      </c>
      <c r="AF167" s="17">
        <v>-271.51</v>
      </c>
      <c r="AG167" s="17">
        <v>-885.52</v>
      </c>
      <c r="AH167" s="17">
        <v>-2005.41</v>
      </c>
      <c r="AI167" s="17">
        <v>-509.26</v>
      </c>
      <c r="AJ167" s="17">
        <v>-721.47</v>
      </c>
      <c r="AK167" s="17">
        <v>-323.26</v>
      </c>
      <c r="AL167" s="17">
        <v>-352.18</v>
      </c>
      <c r="AM167" s="17">
        <v>-289.60000000000002</v>
      </c>
      <c r="AN167" s="17">
        <v>-205.68</v>
      </c>
      <c r="AO167" s="20">
        <v>-2307.66</v>
      </c>
      <c r="AP167" s="20">
        <v>-2561.5700000000002</v>
      </c>
      <c r="AQ167" s="20">
        <v>-2349.6499999999996</v>
      </c>
      <c r="AR167" s="20">
        <v>-2137.8900000000003</v>
      </c>
      <c r="AS167" s="20">
        <v>-7055.5300000000007</v>
      </c>
      <c r="AT167" s="20">
        <v>-16178.169999999996</v>
      </c>
      <c r="AU167" s="20">
        <v>-4158.8500000000004</v>
      </c>
      <c r="AV167" s="20">
        <v>-5960.1100000000006</v>
      </c>
      <c r="AW167" s="20">
        <v>-2701.95</v>
      </c>
      <c r="AX167" s="20">
        <v>-2977.68</v>
      </c>
      <c r="AY167" s="20">
        <v>-2478.2399999999998</v>
      </c>
      <c r="AZ167" s="20">
        <v>-1781.1</v>
      </c>
      <c r="BA167" s="17">
        <f t="shared" si="15"/>
        <v>-43948.89</v>
      </c>
      <c r="BB167" s="17">
        <f t="shared" si="16"/>
        <v>-2197.4399999999996</v>
      </c>
      <c r="BC167" s="17">
        <f t="shared" si="17"/>
        <v>-6502.0700000000015</v>
      </c>
      <c r="BD167" s="17">
        <f t="shared" si="18"/>
        <v>-52648.399999999994</v>
      </c>
    </row>
    <row r="169" spans="1:56" x14ac:dyDescent="0.25">
      <c r="A169" t="s">
        <v>758</v>
      </c>
    </row>
    <row r="170" spans="1:56" x14ac:dyDescent="0.25">
      <c r="A170" t="s">
        <v>764</v>
      </c>
    </row>
    <row r="171" spans="1:56" x14ac:dyDescent="0.25">
      <c r="A171" t="s">
        <v>759</v>
      </c>
    </row>
    <row r="172" spans="1:56" x14ac:dyDescent="0.25">
      <c r="A172" t="s">
        <v>760</v>
      </c>
    </row>
    <row r="173" spans="1:56" x14ac:dyDescent="0.25">
      <c r="A173" t="s">
        <v>761</v>
      </c>
    </row>
    <row r="174" spans="1:56" x14ac:dyDescent="0.25">
      <c r="A174" t="s">
        <v>762</v>
      </c>
    </row>
    <row r="175" spans="1:56" x14ac:dyDescent="0.25">
      <c r="A175" t="s">
        <v>763</v>
      </c>
    </row>
  </sheetData>
  <mergeCells count="3">
    <mergeCell ref="O3:P3"/>
    <mergeCell ref="AA3:AB3"/>
    <mergeCell ref="AY3:AZ3"/>
  </mergeCells>
  <pageMargins left="0.51181102362204722" right="0.51181102362204722" top="0.74803149606299213" bottom="0.51181102362204722" header="0.51181102362204722" footer="0.23622047244094491"/>
  <pageSetup paperSize="17" orientation="landscape" r:id="rId1"/>
  <headerFooter>
    <oddHeader>&amp;C&amp;"-,Bold"&amp;12&amp;F[&amp;A]</oddHeader>
    <oddFooter>&amp;L&amp;9Posted: 19 Oct 2020&amp;C&amp;9Page &amp;P of &amp;N&amp;R&amp;9Public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D163"/>
  <sheetViews>
    <sheetView showZeros="0" workbookViewId="0">
      <pane xSplit="4" ySplit="4" topLeftCell="E5" activePane="bottomRight" state="frozen"/>
      <selection activeCell="AZ166" sqref="AZ166"/>
      <selection pane="topRight" activeCell="AZ166" sqref="AZ166"/>
      <selection pane="bottomLeft" activeCell="AZ166" sqref="AZ166"/>
      <selection pane="bottomRight" activeCell="E5" sqref="E5"/>
    </sheetView>
  </sheetViews>
  <sheetFormatPr defaultColWidth="12.7109375" defaultRowHeight="15" x14ac:dyDescent="0.25"/>
  <cols>
    <col min="1" max="1" width="16.85546875" bestFit="1" customWidth="1"/>
    <col min="2" max="3" width="12.7109375" style="1"/>
    <col min="4" max="4" width="15.140625" style="1" bestFit="1" customWidth="1"/>
    <col min="5" max="28" width="12.7109375" style="16" customWidth="1"/>
    <col min="29" max="40" width="12.7109375" style="17" customWidth="1"/>
    <col min="41" max="46" width="12.85546875" style="16" bestFit="1" customWidth="1"/>
    <col min="47" max="47" width="13.28515625" style="16" bestFit="1" customWidth="1"/>
    <col min="48" max="52" width="12.85546875" style="16" bestFit="1" customWidth="1"/>
    <col min="53" max="56" width="14.7109375" style="17" customWidth="1"/>
  </cols>
  <sheetData>
    <row r="1" spans="1:56" x14ac:dyDescent="0.25">
      <c r="A1" s="5" t="s">
        <v>258</v>
      </c>
    </row>
    <row r="2" spans="1:56" x14ac:dyDescent="0.25">
      <c r="A2" s="2" t="s">
        <v>774</v>
      </c>
      <c r="B2" s="5"/>
      <c r="E2" s="18" t="s">
        <v>744</v>
      </c>
      <c r="F2" s="18"/>
      <c r="G2" s="18"/>
      <c r="H2" s="18"/>
      <c r="I2" s="18"/>
      <c r="J2" s="18"/>
      <c r="K2" s="18"/>
      <c r="L2" s="18"/>
      <c r="M2" s="18"/>
      <c r="N2" s="18"/>
      <c r="O2" s="18"/>
      <c r="P2" s="11" t="s">
        <v>765</v>
      </c>
      <c r="Q2" s="19" t="s">
        <v>766</v>
      </c>
      <c r="R2" s="19"/>
      <c r="S2" s="19"/>
      <c r="T2" s="19"/>
      <c r="U2" s="19"/>
      <c r="V2" s="19"/>
      <c r="W2" s="19"/>
      <c r="X2" s="19"/>
      <c r="Y2" s="19"/>
      <c r="Z2" s="19"/>
      <c r="AA2" s="19"/>
      <c r="AB2" s="12" t="s">
        <v>767</v>
      </c>
      <c r="AC2" s="18" t="s">
        <v>746</v>
      </c>
      <c r="AD2" s="18"/>
      <c r="AE2" s="18"/>
      <c r="AF2" s="18"/>
      <c r="AG2" s="18"/>
      <c r="AH2" s="18"/>
      <c r="AI2" s="18"/>
      <c r="AJ2" s="18"/>
      <c r="AK2" s="18"/>
      <c r="AL2" s="18"/>
      <c r="AM2" s="18"/>
      <c r="AN2" s="11" t="s">
        <v>772</v>
      </c>
      <c r="AO2" s="19" t="s">
        <v>239</v>
      </c>
      <c r="AP2" s="20"/>
      <c r="AQ2" s="20"/>
      <c r="AR2" s="20"/>
      <c r="AS2" s="20"/>
      <c r="AT2" s="20"/>
      <c r="AU2" s="20"/>
      <c r="AV2" s="20"/>
      <c r="AW2" s="20"/>
      <c r="AX2" s="20"/>
      <c r="AY2" s="20"/>
      <c r="AZ2" s="12" t="s">
        <v>773</v>
      </c>
      <c r="BA2" s="21" t="s">
        <v>747</v>
      </c>
      <c r="BB2" s="21" t="s">
        <v>747</v>
      </c>
      <c r="BC2" s="21" t="s">
        <v>747</v>
      </c>
      <c r="BD2" s="21" t="s">
        <v>747</v>
      </c>
    </row>
    <row r="3" spans="1:56" x14ac:dyDescent="0.25">
      <c r="E3" s="22" t="s">
        <v>745</v>
      </c>
      <c r="F3" s="23"/>
      <c r="G3" s="23"/>
      <c r="H3" s="23"/>
      <c r="I3" s="23"/>
      <c r="J3" s="23"/>
      <c r="K3" s="23"/>
      <c r="L3" s="23"/>
      <c r="M3" s="23"/>
      <c r="N3" s="23"/>
      <c r="O3" s="40">
        <f>SUM(E5:P155)</f>
        <v>129217.11999998549</v>
      </c>
      <c r="P3" s="41"/>
      <c r="Q3" s="24" t="s">
        <v>768</v>
      </c>
      <c r="R3" s="25"/>
      <c r="S3" s="25"/>
      <c r="T3" s="25"/>
      <c r="U3" s="25"/>
      <c r="V3" s="25"/>
      <c r="W3" s="25"/>
      <c r="X3" s="25"/>
      <c r="Y3" s="25"/>
      <c r="Z3" s="25"/>
      <c r="AA3" s="42">
        <f>SUM(Q5:AB155)</f>
        <v>6460.8000000010234</v>
      </c>
      <c r="AB3" s="43"/>
      <c r="AC3" s="15">
        <v>0.18641455198742415</v>
      </c>
      <c r="AD3" s="15">
        <v>0.18407893554906798</v>
      </c>
      <c r="AE3" s="15">
        <v>0.18196934650797209</v>
      </c>
      <c r="AF3" s="15">
        <v>0.17963373006961592</v>
      </c>
      <c r="AG3" s="15">
        <v>0.17737345609701319</v>
      </c>
      <c r="AH3" s="15">
        <v>0.17503783965865702</v>
      </c>
      <c r="AI3" s="15">
        <v>0.17277756568605429</v>
      </c>
      <c r="AJ3" s="15">
        <v>0.17044194924769809</v>
      </c>
      <c r="AK3" s="15">
        <v>0.16810633280934195</v>
      </c>
      <c r="AL3" s="15">
        <v>0.16584605883673922</v>
      </c>
      <c r="AM3" s="15">
        <v>0.16351044239838308</v>
      </c>
      <c r="AN3" s="15">
        <v>0.16125016842578033</v>
      </c>
      <c r="AO3" s="24" t="s">
        <v>240</v>
      </c>
      <c r="AP3" s="25"/>
      <c r="AQ3" s="25"/>
      <c r="AR3" s="25"/>
      <c r="AS3" s="25"/>
      <c r="AT3" s="25"/>
      <c r="AU3" s="25"/>
      <c r="AV3" s="25"/>
      <c r="AW3" s="25"/>
      <c r="AX3" s="25"/>
      <c r="AY3" s="42">
        <f>SUM(AO5:AZ155)</f>
        <v>195773.96999999328</v>
      </c>
      <c r="AZ3" s="43"/>
      <c r="BA3" s="26" t="s">
        <v>752</v>
      </c>
      <c r="BB3" s="26" t="s">
        <v>770</v>
      </c>
      <c r="BC3" s="26" t="s">
        <v>750</v>
      </c>
      <c r="BD3" s="26" t="s">
        <v>748</v>
      </c>
    </row>
    <row r="4" spans="1:56" x14ac:dyDescent="0.25">
      <c r="A4" s="3" t="s">
        <v>238</v>
      </c>
      <c r="B4" s="4" t="s">
        <v>0</v>
      </c>
      <c r="C4" s="4" t="s">
        <v>1</v>
      </c>
      <c r="D4" s="4" t="s">
        <v>2</v>
      </c>
      <c r="E4" s="13">
        <v>41640</v>
      </c>
      <c r="F4" s="13">
        <v>41671</v>
      </c>
      <c r="G4" s="13">
        <v>41699</v>
      </c>
      <c r="H4" s="13">
        <v>41730</v>
      </c>
      <c r="I4" s="13">
        <v>41760</v>
      </c>
      <c r="J4" s="13">
        <v>41791</v>
      </c>
      <c r="K4" s="13">
        <v>41821</v>
      </c>
      <c r="L4" s="13">
        <v>41852</v>
      </c>
      <c r="M4" s="13">
        <v>41883</v>
      </c>
      <c r="N4" s="13">
        <v>41913</v>
      </c>
      <c r="O4" s="13">
        <v>41944</v>
      </c>
      <c r="P4" s="13">
        <v>41974</v>
      </c>
      <c r="Q4" s="14">
        <v>41640</v>
      </c>
      <c r="R4" s="14">
        <v>41671</v>
      </c>
      <c r="S4" s="14">
        <v>41699</v>
      </c>
      <c r="T4" s="14">
        <v>41730</v>
      </c>
      <c r="U4" s="14">
        <v>41760</v>
      </c>
      <c r="V4" s="14">
        <v>41791</v>
      </c>
      <c r="W4" s="14">
        <v>41821</v>
      </c>
      <c r="X4" s="14">
        <v>41852</v>
      </c>
      <c r="Y4" s="14">
        <v>41883</v>
      </c>
      <c r="Z4" s="14">
        <v>41913</v>
      </c>
      <c r="AA4" s="14">
        <v>41944</v>
      </c>
      <c r="AB4" s="14">
        <v>41974</v>
      </c>
      <c r="AC4" s="13">
        <v>41640</v>
      </c>
      <c r="AD4" s="13">
        <v>41671</v>
      </c>
      <c r="AE4" s="13">
        <v>41699</v>
      </c>
      <c r="AF4" s="13">
        <v>41730</v>
      </c>
      <c r="AG4" s="13">
        <v>41760</v>
      </c>
      <c r="AH4" s="13">
        <v>41791</v>
      </c>
      <c r="AI4" s="13">
        <v>41821</v>
      </c>
      <c r="AJ4" s="13">
        <v>41852</v>
      </c>
      <c r="AK4" s="13">
        <v>41883</v>
      </c>
      <c r="AL4" s="13">
        <v>41913</v>
      </c>
      <c r="AM4" s="13">
        <v>41944</v>
      </c>
      <c r="AN4" s="13">
        <v>41974</v>
      </c>
      <c r="AO4" s="14">
        <v>41640</v>
      </c>
      <c r="AP4" s="14">
        <v>41671</v>
      </c>
      <c r="AQ4" s="14">
        <v>41699</v>
      </c>
      <c r="AR4" s="14">
        <v>41730</v>
      </c>
      <c r="AS4" s="14">
        <v>41760</v>
      </c>
      <c r="AT4" s="14">
        <v>41791</v>
      </c>
      <c r="AU4" s="14">
        <v>41821</v>
      </c>
      <c r="AV4" s="14">
        <v>41852</v>
      </c>
      <c r="AW4" s="14">
        <v>41883</v>
      </c>
      <c r="AX4" s="14">
        <v>41913</v>
      </c>
      <c r="AY4" s="14">
        <v>41944</v>
      </c>
      <c r="AZ4" s="14">
        <v>41974</v>
      </c>
      <c r="BA4" s="27" t="s">
        <v>749</v>
      </c>
      <c r="BB4" s="27" t="s">
        <v>751</v>
      </c>
      <c r="BC4" s="27" t="s">
        <v>751</v>
      </c>
      <c r="BD4" s="27" t="s">
        <v>749</v>
      </c>
    </row>
    <row r="5" spans="1:56" x14ac:dyDescent="0.25">
      <c r="A5" t="str">
        <f t="shared" ref="A5:A41" si="0">B5&amp;"."&amp;IF(D5="CES1/CES2",C5,IF(C5="CRE1/CRE2",C5,D5))</f>
        <v>UNCA.0000001511</v>
      </c>
      <c r="B5" s="1" t="s">
        <v>3</v>
      </c>
      <c r="C5" s="1" t="s">
        <v>4</v>
      </c>
      <c r="D5" s="1" t="s">
        <v>4</v>
      </c>
      <c r="E5" s="17">
        <v>0.31</v>
      </c>
      <c r="F5" s="17">
        <v>48.34</v>
      </c>
      <c r="G5" s="17">
        <v>0.44000000000000006</v>
      </c>
      <c r="H5" s="17">
        <v>4.3099999999999996</v>
      </c>
      <c r="I5" s="17">
        <v>466.39000000000004</v>
      </c>
      <c r="J5" s="17">
        <v>27.240000000000002</v>
      </c>
      <c r="K5" s="17">
        <v>0</v>
      </c>
      <c r="L5" s="17">
        <v>0</v>
      </c>
      <c r="M5" s="17">
        <v>0</v>
      </c>
      <c r="N5" s="17">
        <v>4.8199999999999985</v>
      </c>
      <c r="O5" s="17">
        <v>0.22000000000000003</v>
      </c>
      <c r="P5" s="17">
        <v>3.1500000000000008</v>
      </c>
      <c r="Q5" s="20">
        <v>0.02</v>
      </c>
      <c r="R5" s="20">
        <v>2.42</v>
      </c>
      <c r="S5" s="20">
        <v>0.02</v>
      </c>
      <c r="T5" s="20">
        <v>0.22</v>
      </c>
      <c r="U5" s="20">
        <v>23.32</v>
      </c>
      <c r="V5" s="20">
        <v>1.36</v>
      </c>
      <c r="W5" s="20">
        <v>0</v>
      </c>
      <c r="X5" s="20">
        <v>0</v>
      </c>
      <c r="Y5" s="20">
        <v>0</v>
      </c>
      <c r="Z5" s="20">
        <v>0.24</v>
      </c>
      <c r="AA5" s="20">
        <v>0.01</v>
      </c>
      <c r="AB5" s="20">
        <v>0.16</v>
      </c>
      <c r="AC5" s="17">
        <v>0.06</v>
      </c>
      <c r="AD5" s="17">
        <v>8.9</v>
      </c>
      <c r="AE5" s="17">
        <v>0.08</v>
      </c>
      <c r="AF5" s="17">
        <v>0.77</v>
      </c>
      <c r="AG5" s="17">
        <v>82.73</v>
      </c>
      <c r="AH5" s="17">
        <v>4.7699999999999996</v>
      </c>
      <c r="AI5" s="17">
        <v>0</v>
      </c>
      <c r="AJ5" s="17">
        <v>0</v>
      </c>
      <c r="AK5" s="17">
        <v>0</v>
      </c>
      <c r="AL5" s="17">
        <v>0.8</v>
      </c>
      <c r="AM5" s="17">
        <v>0.04</v>
      </c>
      <c r="AN5" s="17">
        <v>0.51</v>
      </c>
      <c r="AO5" s="20">
        <v>0.39</v>
      </c>
      <c r="AP5" s="20">
        <v>59.660000000000004</v>
      </c>
      <c r="AQ5" s="20">
        <v>0.54</v>
      </c>
      <c r="AR5" s="20">
        <v>5.2999999999999989</v>
      </c>
      <c r="AS5" s="20">
        <v>572.44000000000005</v>
      </c>
      <c r="AT5" s="20">
        <v>33.370000000000005</v>
      </c>
      <c r="AU5" s="20">
        <v>0</v>
      </c>
      <c r="AV5" s="20">
        <v>0</v>
      </c>
      <c r="AW5" s="20">
        <v>0</v>
      </c>
      <c r="AX5" s="20">
        <v>5.8599999999999985</v>
      </c>
      <c r="AY5" s="20">
        <v>0.27</v>
      </c>
      <c r="AZ5" s="20">
        <v>3.8200000000000012</v>
      </c>
      <c r="BA5" s="17">
        <f t="shared" ref="BA5:BA36" si="1">SUM(E5:P5)</f>
        <v>555.22000000000014</v>
      </c>
      <c r="BB5" s="17">
        <f t="shared" ref="BB5:BB36" si="2">SUM(Q5:AB5)</f>
        <v>27.77</v>
      </c>
      <c r="BC5" s="17">
        <f>SUM(AC5:AN5)</f>
        <v>98.660000000000011</v>
      </c>
      <c r="BD5" s="17">
        <f>SUM(AO5:AZ5)</f>
        <v>681.65000000000009</v>
      </c>
    </row>
    <row r="6" spans="1:56" x14ac:dyDescent="0.25">
      <c r="A6" t="str">
        <f t="shared" si="0"/>
        <v>UNCA.0000006711</v>
      </c>
      <c r="B6" s="1" t="s">
        <v>3</v>
      </c>
      <c r="C6" s="1" t="s">
        <v>5</v>
      </c>
      <c r="D6" s="1" t="s">
        <v>5</v>
      </c>
      <c r="E6" s="17">
        <v>0</v>
      </c>
      <c r="F6" s="17">
        <v>0</v>
      </c>
      <c r="G6" s="17">
        <v>0</v>
      </c>
      <c r="H6" s="17">
        <v>1.44</v>
      </c>
      <c r="I6" s="17">
        <v>8.3400000000000016</v>
      </c>
      <c r="J6" s="17">
        <v>50.829999999999984</v>
      </c>
      <c r="K6" s="17">
        <v>7.4600000000000035</v>
      </c>
      <c r="L6" s="17">
        <v>45.010000000000005</v>
      </c>
      <c r="M6" s="17">
        <v>16.729999999999993</v>
      </c>
      <c r="N6" s="17">
        <v>1.0000000000000064E-2</v>
      </c>
      <c r="O6" s="17">
        <v>0</v>
      </c>
      <c r="P6" s="17">
        <v>0</v>
      </c>
      <c r="Q6" s="20">
        <v>0</v>
      </c>
      <c r="R6" s="20">
        <v>0</v>
      </c>
      <c r="S6" s="20">
        <v>0</v>
      </c>
      <c r="T6" s="20">
        <v>7.0000000000000007E-2</v>
      </c>
      <c r="U6" s="20">
        <v>0.42</v>
      </c>
      <c r="V6" s="20">
        <v>2.54</v>
      </c>
      <c r="W6" s="20">
        <v>0.37</v>
      </c>
      <c r="X6" s="20">
        <v>2.25</v>
      </c>
      <c r="Y6" s="20">
        <v>0.84</v>
      </c>
      <c r="Z6" s="20">
        <v>0</v>
      </c>
      <c r="AA6" s="20">
        <v>0</v>
      </c>
      <c r="AB6" s="20">
        <v>0</v>
      </c>
      <c r="AC6" s="17">
        <v>0</v>
      </c>
      <c r="AD6" s="17">
        <v>0</v>
      </c>
      <c r="AE6" s="17">
        <v>0</v>
      </c>
      <c r="AF6" s="17">
        <v>0.26</v>
      </c>
      <c r="AG6" s="17">
        <v>1.48</v>
      </c>
      <c r="AH6" s="17">
        <v>8.9</v>
      </c>
      <c r="AI6" s="17">
        <v>1.29</v>
      </c>
      <c r="AJ6" s="17">
        <v>7.67</v>
      </c>
      <c r="AK6" s="17">
        <v>2.81</v>
      </c>
      <c r="AL6" s="17">
        <v>0</v>
      </c>
      <c r="AM6" s="17">
        <v>0</v>
      </c>
      <c r="AN6" s="17">
        <v>0</v>
      </c>
      <c r="AO6" s="20">
        <v>0</v>
      </c>
      <c r="AP6" s="20">
        <v>0</v>
      </c>
      <c r="AQ6" s="20">
        <v>0</v>
      </c>
      <c r="AR6" s="20">
        <v>1.77</v>
      </c>
      <c r="AS6" s="20">
        <v>10.240000000000002</v>
      </c>
      <c r="AT6" s="20">
        <v>62.269999999999982</v>
      </c>
      <c r="AU6" s="20">
        <v>9.1200000000000045</v>
      </c>
      <c r="AV6" s="20">
        <v>54.930000000000007</v>
      </c>
      <c r="AW6" s="20">
        <v>20.379999999999992</v>
      </c>
      <c r="AX6" s="20">
        <v>1.0000000000000064E-2</v>
      </c>
      <c r="AY6" s="20">
        <v>0</v>
      </c>
      <c r="AZ6" s="20">
        <v>0</v>
      </c>
      <c r="BA6" s="17">
        <f t="shared" si="1"/>
        <v>129.82</v>
      </c>
      <c r="BB6" s="17">
        <f t="shared" si="2"/>
        <v>6.49</v>
      </c>
      <c r="BC6" s="17">
        <f t="shared" ref="BC6:BC69" si="3">SUM(AC6:AN6)</f>
        <v>22.41</v>
      </c>
      <c r="BD6" s="17">
        <f t="shared" ref="BD6:BD69" si="4">SUM(AO6:AZ6)</f>
        <v>158.71999999999997</v>
      </c>
    </row>
    <row r="7" spans="1:56" x14ac:dyDescent="0.25">
      <c r="A7" t="str">
        <f t="shared" si="0"/>
        <v>UNCA.0000022911</v>
      </c>
      <c r="B7" s="1" t="s">
        <v>3</v>
      </c>
      <c r="C7" s="1" t="s">
        <v>6</v>
      </c>
      <c r="D7" s="1" t="s">
        <v>6</v>
      </c>
      <c r="E7" s="17">
        <v>32.549999999999997</v>
      </c>
      <c r="F7" s="17">
        <v>9.36</v>
      </c>
      <c r="G7" s="17">
        <v>26.510000000000005</v>
      </c>
      <c r="H7" s="17">
        <v>12.530000000000001</v>
      </c>
      <c r="I7" s="17">
        <v>266.71000000000004</v>
      </c>
      <c r="J7" s="17">
        <v>244.42</v>
      </c>
      <c r="K7" s="17">
        <v>84.19</v>
      </c>
      <c r="L7" s="17">
        <v>161.61000000000001</v>
      </c>
      <c r="M7" s="17">
        <v>173.83000000000007</v>
      </c>
      <c r="N7" s="17">
        <v>13.65</v>
      </c>
      <c r="O7" s="17">
        <v>15.029999999999998</v>
      </c>
      <c r="P7" s="17">
        <v>6.2799999999999994</v>
      </c>
      <c r="Q7" s="20">
        <v>1.63</v>
      </c>
      <c r="R7" s="20">
        <v>0.47</v>
      </c>
      <c r="S7" s="20">
        <v>1.33</v>
      </c>
      <c r="T7" s="20">
        <v>0.63</v>
      </c>
      <c r="U7" s="20">
        <v>13.34</v>
      </c>
      <c r="V7" s="20">
        <v>12.22</v>
      </c>
      <c r="W7" s="20">
        <v>4.21</v>
      </c>
      <c r="X7" s="20">
        <v>8.08</v>
      </c>
      <c r="Y7" s="20">
        <v>8.69</v>
      </c>
      <c r="Z7" s="20">
        <v>0.68</v>
      </c>
      <c r="AA7" s="20">
        <v>0.75</v>
      </c>
      <c r="AB7" s="20">
        <v>0.31</v>
      </c>
      <c r="AC7" s="17">
        <v>6.07</v>
      </c>
      <c r="AD7" s="17">
        <v>1.72</v>
      </c>
      <c r="AE7" s="17">
        <v>4.82</v>
      </c>
      <c r="AF7" s="17">
        <v>2.25</v>
      </c>
      <c r="AG7" s="17">
        <v>47.31</v>
      </c>
      <c r="AH7" s="17">
        <v>42.78</v>
      </c>
      <c r="AI7" s="17">
        <v>14.55</v>
      </c>
      <c r="AJ7" s="17">
        <v>27.55</v>
      </c>
      <c r="AK7" s="17">
        <v>29.22</v>
      </c>
      <c r="AL7" s="17">
        <v>2.2599999999999998</v>
      </c>
      <c r="AM7" s="17">
        <v>2.46</v>
      </c>
      <c r="AN7" s="17">
        <v>1.01</v>
      </c>
      <c r="AO7" s="20">
        <v>40.25</v>
      </c>
      <c r="AP7" s="20">
        <v>11.55</v>
      </c>
      <c r="AQ7" s="20">
        <v>32.660000000000004</v>
      </c>
      <c r="AR7" s="20">
        <v>15.410000000000002</v>
      </c>
      <c r="AS7" s="20">
        <v>327.36</v>
      </c>
      <c r="AT7" s="20">
        <v>299.41999999999996</v>
      </c>
      <c r="AU7" s="20">
        <v>102.94999999999999</v>
      </c>
      <c r="AV7" s="20">
        <v>197.24000000000004</v>
      </c>
      <c r="AW7" s="20">
        <v>211.74000000000007</v>
      </c>
      <c r="AX7" s="20">
        <v>16.59</v>
      </c>
      <c r="AY7" s="20">
        <v>18.239999999999998</v>
      </c>
      <c r="AZ7" s="20">
        <v>7.5999999999999988</v>
      </c>
      <c r="BA7" s="17">
        <f t="shared" si="1"/>
        <v>1046.67</v>
      </c>
      <c r="BB7" s="17">
        <f t="shared" si="2"/>
        <v>52.339999999999996</v>
      </c>
      <c r="BC7" s="17">
        <f t="shared" si="3"/>
        <v>182</v>
      </c>
      <c r="BD7" s="17">
        <f t="shared" si="4"/>
        <v>1281.0099999999998</v>
      </c>
    </row>
    <row r="8" spans="1:56" x14ac:dyDescent="0.25">
      <c r="A8" t="str">
        <f t="shared" si="0"/>
        <v>UNCA.0000025611</v>
      </c>
      <c r="B8" s="1" t="s">
        <v>3</v>
      </c>
      <c r="C8" s="1" t="s">
        <v>7</v>
      </c>
      <c r="D8" s="1" t="s">
        <v>7</v>
      </c>
      <c r="E8" s="17">
        <v>-23.76</v>
      </c>
      <c r="F8" s="17">
        <v>-719.59</v>
      </c>
      <c r="G8" s="17">
        <v>-1664.02</v>
      </c>
      <c r="H8" s="17">
        <v>-870.18000000000006</v>
      </c>
      <c r="I8" s="17">
        <v>-1585.43</v>
      </c>
      <c r="J8" s="17">
        <v>-911.50000000000011</v>
      </c>
      <c r="K8" s="17">
        <v>-6834.4099999999989</v>
      </c>
      <c r="L8" s="17">
        <v>-4293.8499999999995</v>
      </c>
      <c r="M8" s="17">
        <v>-1519.7999999999997</v>
      </c>
      <c r="N8" s="17">
        <v>-2673.85</v>
      </c>
      <c r="O8" s="17">
        <v>-3067.25</v>
      </c>
      <c r="P8" s="17">
        <v>-1740.6699999999998</v>
      </c>
      <c r="Q8" s="20">
        <v>-1.19</v>
      </c>
      <c r="R8" s="20">
        <v>-35.979999999999997</v>
      </c>
      <c r="S8" s="20">
        <v>-83.2</v>
      </c>
      <c r="T8" s="20">
        <v>-43.51</v>
      </c>
      <c r="U8" s="20">
        <v>-79.27</v>
      </c>
      <c r="V8" s="20">
        <v>-45.58</v>
      </c>
      <c r="W8" s="20">
        <v>-341.72</v>
      </c>
      <c r="X8" s="20">
        <v>-214.69</v>
      </c>
      <c r="Y8" s="20">
        <v>-75.989999999999995</v>
      </c>
      <c r="Z8" s="20">
        <v>-133.69</v>
      </c>
      <c r="AA8" s="20">
        <v>-153.36000000000001</v>
      </c>
      <c r="AB8" s="20">
        <v>-87.03</v>
      </c>
      <c r="AC8" s="17">
        <v>-4.43</v>
      </c>
      <c r="AD8" s="17">
        <v>-132.46</v>
      </c>
      <c r="AE8" s="17">
        <v>-302.8</v>
      </c>
      <c r="AF8" s="17">
        <v>-156.31</v>
      </c>
      <c r="AG8" s="17">
        <v>-281.20999999999998</v>
      </c>
      <c r="AH8" s="17">
        <v>-159.55000000000001</v>
      </c>
      <c r="AI8" s="17">
        <v>-1180.83</v>
      </c>
      <c r="AJ8" s="17">
        <v>-731.85</v>
      </c>
      <c r="AK8" s="17">
        <v>-255.49</v>
      </c>
      <c r="AL8" s="17">
        <v>-443.45</v>
      </c>
      <c r="AM8" s="17">
        <v>-501.53</v>
      </c>
      <c r="AN8" s="17">
        <v>-280.68</v>
      </c>
      <c r="AO8" s="20">
        <v>-29.380000000000003</v>
      </c>
      <c r="AP8" s="20">
        <v>-888.03000000000009</v>
      </c>
      <c r="AQ8" s="20">
        <v>-2050.02</v>
      </c>
      <c r="AR8" s="20">
        <v>-1070</v>
      </c>
      <c r="AS8" s="20">
        <v>-1945.91</v>
      </c>
      <c r="AT8" s="20">
        <v>-1116.6300000000001</v>
      </c>
      <c r="AU8" s="20">
        <v>-8356.9599999999991</v>
      </c>
      <c r="AV8" s="20">
        <v>-5240.3899999999994</v>
      </c>
      <c r="AW8" s="20">
        <v>-1851.2799999999997</v>
      </c>
      <c r="AX8" s="20">
        <v>-3250.99</v>
      </c>
      <c r="AY8" s="20">
        <v>-3722.1400000000003</v>
      </c>
      <c r="AZ8" s="20">
        <v>-2108.3799999999997</v>
      </c>
      <c r="BA8" s="17">
        <f t="shared" si="1"/>
        <v>-25904.309999999994</v>
      </c>
      <c r="BB8" s="17">
        <f t="shared" si="2"/>
        <v>-1295.2100000000003</v>
      </c>
      <c r="BC8" s="17">
        <f t="shared" si="3"/>
        <v>-4430.59</v>
      </c>
      <c r="BD8" s="17">
        <f t="shared" si="4"/>
        <v>-31630.109999999997</v>
      </c>
    </row>
    <row r="9" spans="1:56" x14ac:dyDescent="0.25">
      <c r="A9" t="str">
        <f t="shared" si="0"/>
        <v>UNCA.0000034911</v>
      </c>
      <c r="B9" s="1" t="s">
        <v>3</v>
      </c>
      <c r="C9" s="1" t="s">
        <v>9</v>
      </c>
      <c r="D9" s="1" t="s">
        <v>9</v>
      </c>
      <c r="E9" s="17">
        <v>-0.2</v>
      </c>
      <c r="F9" s="17">
        <v>0</v>
      </c>
      <c r="G9" s="17">
        <v>0</v>
      </c>
      <c r="H9" s="17">
        <v>0</v>
      </c>
      <c r="I9" s="17">
        <v>0</v>
      </c>
      <c r="J9" s="17">
        <v>0</v>
      </c>
      <c r="K9" s="17">
        <v>0</v>
      </c>
      <c r="L9" s="17">
        <v>0</v>
      </c>
      <c r="M9" s="17">
        <v>0</v>
      </c>
      <c r="N9" s="17">
        <v>0</v>
      </c>
      <c r="O9" s="17">
        <v>0</v>
      </c>
      <c r="P9" s="17">
        <v>0</v>
      </c>
      <c r="Q9" s="20">
        <v>-0.01</v>
      </c>
      <c r="R9" s="20">
        <v>0</v>
      </c>
      <c r="S9" s="20">
        <v>0</v>
      </c>
      <c r="T9" s="20">
        <v>0</v>
      </c>
      <c r="U9" s="20">
        <v>0</v>
      </c>
      <c r="V9" s="20">
        <v>0</v>
      </c>
      <c r="W9" s="20">
        <v>0</v>
      </c>
      <c r="X9" s="20">
        <v>0</v>
      </c>
      <c r="Y9" s="20">
        <v>0</v>
      </c>
      <c r="Z9" s="20">
        <v>0</v>
      </c>
      <c r="AA9" s="20">
        <v>0</v>
      </c>
      <c r="AB9" s="20">
        <v>0</v>
      </c>
      <c r="AC9" s="17">
        <v>-0.04</v>
      </c>
      <c r="AD9" s="17">
        <v>0</v>
      </c>
      <c r="AE9" s="17">
        <v>0</v>
      </c>
      <c r="AF9" s="17">
        <v>0</v>
      </c>
      <c r="AG9" s="17">
        <v>0</v>
      </c>
      <c r="AH9" s="17">
        <v>0</v>
      </c>
      <c r="AI9" s="17">
        <v>0</v>
      </c>
      <c r="AJ9" s="17">
        <v>0</v>
      </c>
      <c r="AK9" s="17">
        <v>0</v>
      </c>
      <c r="AL9" s="17">
        <v>0</v>
      </c>
      <c r="AM9" s="17">
        <v>0</v>
      </c>
      <c r="AN9" s="17">
        <v>0</v>
      </c>
      <c r="AO9" s="20">
        <v>-0.25</v>
      </c>
      <c r="AP9" s="20">
        <v>0</v>
      </c>
      <c r="AQ9" s="20">
        <v>0</v>
      </c>
      <c r="AR9" s="20">
        <v>0</v>
      </c>
      <c r="AS9" s="20">
        <v>0</v>
      </c>
      <c r="AT9" s="20">
        <v>0</v>
      </c>
      <c r="AU9" s="20">
        <v>0</v>
      </c>
      <c r="AV9" s="20">
        <v>0</v>
      </c>
      <c r="AW9" s="20">
        <v>0</v>
      </c>
      <c r="AX9" s="20">
        <v>0</v>
      </c>
      <c r="AY9" s="20">
        <v>0</v>
      </c>
      <c r="AZ9" s="20">
        <v>0</v>
      </c>
      <c r="BA9" s="17">
        <f t="shared" si="1"/>
        <v>-0.2</v>
      </c>
      <c r="BB9" s="17">
        <f t="shared" si="2"/>
        <v>-0.01</v>
      </c>
      <c r="BC9" s="17">
        <f t="shared" si="3"/>
        <v>-0.04</v>
      </c>
      <c r="BD9" s="17">
        <f t="shared" si="4"/>
        <v>-0.25</v>
      </c>
    </row>
    <row r="10" spans="1:56" x14ac:dyDescent="0.25">
      <c r="A10" t="str">
        <f t="shared" si="0"/>
        <v>UNCA.0000038511</v>
      </c>
      <c r="B10" s="1" t="s">
        <v>3</v>
      </c>
      <c r="C10" s="1" t="s">
        <v>10</v>
      </c>
      <c r="D10" s="1" t="s">
        <v>10</v>
      </c>
      <c r="E10" s="17">
        <v>0</v>
      </c>
      <c r="F10" s="17">
        <v>0</v>
      </c>
      <c r="G10" s="17">
        <v>0</v>
      </c>
      <c r="H10" s="17">
        <v>0</v>
      </c>
      <c r="I10" s="17">
        <v>0</v>
      </c>
      <c r="J10" s="17">
        <v>-0.57000000000000006</v>
      </c>
      <c r="K10" s="17">
        <v>-6.6399999999999988</v>
      </c>
      <c r="L10" s="17">
        <v>0</v>
      </c>
      <c r="M10" s="17">
        <v>0</v>
      </c>
      <c r="N10" s="17">
        <v>0</v>
      </c>
      <c r="O10" s="17">
        <v>0</v>
      </c>
      <c r="P10" s="17">
        <v>0</v>
      </c>
      <c r="Q10" s="20">
        <v>0</v>
      </c>
      <c r="R10" s="20">
        <v>0</v>
      </c>
      <c r="S10" s="20">
        <v>0</v>
      </c>
      <c r="T10" s="20">
        <v>0</v>
      </c>
      <c r="U10" s="20">
        <v>0</v>
      </c>
      <c r="V10" s="20">
        <v>-0.03</v>
      </c>
      <c r="W10" s="20">
        <v>-0.33</v>
      </c>
      <c r="X10" s="20">
        <v>0</v>
      </c>
      <c r="Y10" s="20">
        <v>0</v>
      </c>
      <c r="Z10" s="20">
        <v>0</v>
      </c>
      <c r="AA10" s="20">
        <v>0</v>
      </c>
      <c r="AB10" s="20">
        <v>0</v>
      </c>
      <c r="AC10" s="17">
        <v>0</v>
      </c>
      <c r="AD10" s="17">
        <v>0</v>
      </c>
      <c r="AE10" s="17">
        <v>0</v>
      </c>
      <c r="AF10" s="17">
        <v>0</v>
      </c>
      <c r="AG10" s="17">
        <v>0</v>
      </c>
      <c r="AH10" s="17">
        <v>-0.1</v>
      </c>
      <c r="AI10" s="17">
        <v>-1.1499999999999999</v>
      </c>
      <c r="AJ10" s="17">
        <v>0</v>
      </c>
      <c r="AK10" s="17">
        <v>0</v>
      </c>
      <c r="AL10" s="17">
        <v>0</v>
      </c>
      <c r="AM10" s="17">
        <v>0</v>
      </c>
      <c r="AN10" s="17">
        <v>0</v>
      </c>
      <c r="AO10" s="20">
        <v>0</v>
      </c>
      <c r="AP10" s="20">
        <v>0</v>
      </c>
      <c r="AQ10" s="20">
        <v>0</v>
      </c>
      <c r="AR10" s="20">
        <v>0</v>
      </c>
      <c r="AS10" s="20">
        <v>0</v>
      </c>
      <c r="AT10" s="20">
        <v>-0.70000000000000007</v>
      </c>
      <c r="AU10" s="20">
        <v>-8.1199999999999992</v>
      </c>
      <c r="AV10" s="20">
        <v>0</v>
      </c>
      <c r="AW10" s="20">
        <v>0</v>
      </c>
      <c r="AX10" s="20">
        <v>0</v>
      </c>
      <c r="AY10" s="20">
        <v>0</v>
      </c>
      <c r="AZ10" s="20">
        <v>0</v>
      </c>
      <c r="BA10" s="17">
        <f t="shared" si="1"/>
        <v>-7.2099999999999991</v>
      </c>
      <c r="BB10" s="17">
        <f t="shared" si="2"/>
        <v>-0.36</v>
      </c>
      <c r="BC10" s="17">
        <f t="shared" si="3"/>
        <v>-1.25</v>
      </c>
      <c r="BD10" s="17">
        <f t="shared" si="4"/>
        <v>-8.8199999999999985</v>
      </c>
    </row>
    <row r="11" spans="1:56" x14ac:dyDescent="0.25">
      <c r="A11" t="str">
        <f t="shared" si="0"/>
        <v>UNCA.0000039611</v>
      </c>
      <c r="B11" s="1" t="s">
        <v>3</v>
      </c>
      <c r="C11" s="1" t="s">
        <v>11</v>
      </c>
      <c r="D11" s="1" t="s">
        <v>11</v>
      </c>
      <c r="E11" s="17">
        <v>771.61000000000013</v>
      </c>
      <c r="F11" s="17">
        <v>426.40999999999991</v>
      </c>
      <c r="G11" s="17">
        <v>361.98999999999995</v>
      </c>
      <c r="H11" s="17">
        <v>539.11999999999989</v>
      </c>
      <c r="I11" s="17">
        <v>113.6</v>
      </c>
      <c r="J11" s="17">
        <v>206.71</v>
      </c>
      <c r="K11" s="17">
        <v>201.86</v>
      </c>
      <c r="L11" s="17">
        <v>143.07000000000002</v>
      </c>
      <c r="M11" s="17">
        <v>220.25999999999996</v>
      </c>
      <c r="N11" s="17">
        <v>675.02</v>
      </c>
      <c r="O11" s="17">
        <v>469.40999999999985</v>
      </c>
      <c r="P11" s="17">
        <v>370.40000000000009</v>
      </c>
      <c r="Q11" s="20">
        <v>38.58</v>
      </c>
      <c r="R11" s="20">
        <v>21.32</v>
      </c>
      <c r="S11" s="20">
        <v>18.100000000000001</v>
      </c>
      <c r="T11" s="20">
        <v>26.96</v>
      </c>
      <c r="U11" s="20">
        <v>5.68</v>
      </c>
      <c r="V11" s="20">
        <v>10.34</v>
      </c>
      <c r="W11" s="20">
        <v>10.09</v>
      </c>
      <c r="X11" s="20">
        <v>7.15</v>
      </c>
      <c r="Y11" s="20">
        <v>11.01</v>
      </c>
      <c r="Z11" s="20">
        <v>33.75</v>
      </c>
      <c r="AA11" s="20">
        <v>23.47</v>
      </c>
      <c r="AB11" s="20">
        <v>18.52</v>
      </c>
      <c r="AC11" s="17">
        <v>143.84</v>
      </c>
      <c r="AD11" s="17">
        <v>78.489999999999995</v>
      </c>
      <c r="AE11" s="17">
        <v>65.87</v>
      </c>
      <c r="AF11" s="17">
        <v>96.84</v>
      </c>
      <c r="AG11" s="17">
        <v>20.149999999999999</v>
      </c>
      <c r="AH11" s="17">
        <v>36.18</v>
      </c>
      <c r="AI11" s="17">
        <v>34.880000000000003</v>
      </c>
      <c r="AJ11" s="17">
        <v>24.39</v>
      </c>
      <c r="AK11" s="17">
        <v>37.03</v>
      </c>
      <c r="AL11" s="17">
        <v>111.95</v>
      </c>
      <c r="AM11" s="17">
        <v>76.75</v>
      </c>
      <c r="AN11" s="17">
        <v>59.73</v>
      </c>
      <c r="AO11" s="20">
        <v>954.0300000000002</v>
      </c>
      <c r="AP11" s="20">
        <v>526.21999999999991</v>
      </c>
      <c r="AQ11" s="20">
        <v>445.96</v>
      </c>
      <c r="AR11" s="20">
        <v>662.92</v>
      </c>
      <c r="AS11" s="20">
        <v>139.43</v>
      </c>
      <c r="AT11" s="20">
        <v>253.23000000000002</v>
      </c>
      <c r="AU11" s="20">
        <v>246.83</v>
      </c>
      <c r="AV11" s="20">
        <v>174.61</v>
      </c>
      <c r="AW11" s="20">
        <v>268.29999999999995</v>
      </c>
      <c r="AX11" s="20">
        <v>820.72</v>
      </c>
      <c r="AY11" s="20">
        <v>569.62999999999988</v>
      </c>
      <c r="AZ11" s="20">
        <v>448.65000000000009</v>
      </c>
      <c r="BA11" s="17">
        <f t="shared" si="1"/>
        <v>4499.4599999999991</v>
      </c>
      <c r="BB11" s="17">
        <f t="shared" si="2"/>
        <v>224.97000000000003</v>
      </c>
      <c r="BC11" s="17">
        <f t="shared" si="3"/>
        <v>786.1</v>
      </c>
      <c r="BD11" s="17">
        <f t="shared" si="4"/>
        <v>5510.5300000000007</v>
      </c>
    </row>
    <row r="12" spans="1:56" x14ac:dyDescent="0.25">
      <c r="A12" t="str">
        <f t="shared" si="0"/>
        <v>UNCA.0000045411</v>
      </c>
      <c r="B12" s="1" t="s">
        <v>3</v>
      </c>
      <c r="C12" s="1" t="s">
        <v>12</v>
      </c>
      <c r="D12" s="1" t="s">
        <v>12</v>
      </c>
      <c r="E12" s="17">
        <v>1.9999999999999997E-2</v>
      </c>
      <c r="F12" s="17">
        <v>0</v>
      </c>
      <c r="G12" s="17">
        <v>0</v>
      </c>
      <c r="H12" s="17">
        <v>3.0000000000000002E-2</v>
      </c>
      <c r="I12" s="17">
        <v>0</v>
      </c>
      <c r="J12" s="17">
        <v>11.01</v>
      </c>
      <c r="K12" s="17">
        <v>3.2</v>
      </c>
      <c r="L12" s="17">
        <v>10.749999999999998</v>
      </c>
      <c r="M12" s="17">
        <v>0</v>
      </c>
      <c r="N12" s="17">
        <v>0</v>
      </c>
      <c r="O12" s="17">
        <v>0</v>
      </c>
      <c r="P12" s="17">
        <v>0</v>
      </c>
      <c r="Q12" s="20">
        <v>0</v>
      </c>
      <c r="R12" s="20">
        <v>0</v>
      </c>
      <c r="S12" s="20">
        <v>0</v>
      </c>
      <c r="T12" s="20">
        <v>0</v>
      </c>
      <c r="U12" s="20">
        <v>0</v>
      </c>
      <c r="V12" s="20">
        <v>0.55000000000000004</v>
      </c>
      <c r="W12" s="20">
        <v>0.16</v>
      </c>
      <c r="X12" s="20">
        <v>0.54</v>
      </c>
      <c r="Y12" s="20">
        <v>0</v>
      </c>
      <c r="Z12" s="20">
        <v>0</v>
      </c>
      <c r="AA12" s="20">
        <v>0</v>
      </c>
      <c r="AB12" s="20">
        <v>0</v>
      </c>
      <c r="AC12" s="17">
        <v>0</v>
      </c>
      <c r="AD12" s="17">
        <v>0</v>
      </c>
      <c r="AE12" s="17">
        <v>0</v>
      </c>
      <c r="AF12" s="17">
        <v>0.01</v>
      </c>
      <c r="AG12" s="17">
        <v>0</v>
      </c>
      <c r="AH12" s="17">
        <v>1.93</v>
      </c>
      <c r="AI12" s="17">
        <v>0.55000000000000004</v>
      </c>
      <c r="AJ12" s="17">
        <v>1.83</v>
      </c>
      <c r="AK12" s="17">
        <v>0</v>
      </c>
      <c r="AL12" s="17">
        <v>0</v>
      </c>
      <c r="AM12" s="17">
        <v>0</v>
      </c>
      <c r="AN12" s="17">
        <v>0</v>
      </c>
      <c r="AO12" s="20">
        <v>1.9999999999999997E-2</v>
      </c>
      <c r="AP12" s="20">
        <v>0</v>
      </c>
      <c r="AQ12" s="20">
        <v>0</v>
      </c>
      <c r="AR12" s="20">
        <v>0.04</v>
      </c>
      <c r="AS12" s="20">
        <v>0</v>
      </c>
      <c r="AT12" s="20">
        <v>13.49</v>
      </c>
      <c r="AU12" s="20">
        <v>3.91</v>
      </c>
      <c r="AV12" s="20">
        <v>13.12</v>
      </c>
      <c r="AW12" s="20">
        <v>0</v>
      </c>
      <c r="AX12" s="20">
        <v>0</v>
      </c>
      <c r="AY12" s="20">
        <v>0</v>
      </c>
      <c r="AZ12" s="20">
        <v>0</v>
      </c>
      <c r="BA12" s="17">
        <f t="shared" si="1"/>
        <v>25.009999999999998</v>
      </c>
      <c r="BB12" s="17">
        <f t="shared" si="2"/>
        <v>1.25</v>
      </c>
      <c r="BC12" s="17">
        <f t="shared" si="3"/>
        <v>4.32</v>
      </c>
      <c r="BD12" s="17">
        <f t="shared" si="4"/>
        <v>30.58</v>
      </c>
    </row>
    <row r="13" spans="1:56" x14ac:dyDescent="0.25">
      <c r="A13" t="str">
        <f t="shared" si="0"/>
        <v>UNCA.0000065911</v>
      </c>
      <c r="B13" s="1" t="s">
        <v>3</v>
      </c>
      <c r="C13" s="1" t="s">
        <v>13</v>
      </c>
      <c r="D13" s="1" t="s">
        <v>13</v>
      </c>
      <c r="E13" s="17">
        <v>0</v>
      </c>
      <c r="F13" s="17">
        <v>0</v>
      </c>
      <c r="G13" s="17">
        <v>236.35</v>
      </c>
      <c r="H13" s="17">
        <v>206.92999999999998</v>
      </c>
      <c r="I13" s="17">
        <v>2534.5199999999995</v>
      </c>
      <c r="J13" s="17">
        <v>2267.1999999999998</v>
      </c>
      <c r="K13" s="17">
        <v>15309.6</v>
      </c>
      <c r="L13" s="17">
        <v>125.05999999999999</v>
      </c>
      <c r="M13" s="17">
        <v>0</v>
      </c>
      <c r="N13" s="17">
        <v>2.3699999999999997</v>
      </c>
      <c r="O13" s="17">
        <v>1107.6399999999999</v>
      </c>
      <c r="P13" s="17">
        <v>15.649999999999999</v>
      </c>
      <c r="Q13" s="20">
        <v>0</v>
      </c>
      <c r="R13" s="20">
        <v>0</v>
      </c>
      <c r="S13" s="20">
        <v>11.82</v>
      </c>
      <c r="T13" s="20">
        <v>10.35</v>
      </c>
      <c r="U13" s="20">
        <v>126.73</v>
      </c>
      <c r="V13" s="20">
        <v>113.36</v>
      </c>
      <c r="W13" s="20">
        <v>765.48</v>
      </c>
      <c r="X13" s="20">
        <v>6.25</v>
      </c>
      <c r="Y13" s="20">
        <v>0</v>
      </c>
      <c r="Z13" s="20">
        <v>0.12</v>
      </c>
      <c r="AA13" s="20">
        <v>55.38</v>
      </c>
      <c r="AB13" s="20">
        <v>0.78</v>
      </c>
      <c r="AC13" s="17">
        <v>0</v>
      </c>
      <c r="AD13" s="17">
        <v>0</v>
      </c>
      <c r="AE13" s="17">
        <v>43.01</v>
      </c>
      <c r="AF13" s="17">
        <v>37.17</v>
      </c>
      <c r="AG13" s="17">
        <v>449.56</v>
      </c>
      <c r="AH13" s="17">
        <v>396.85</v>
      </c>
      <c r="AI13" s="17">
        <v>2645.16</v>
      </c>
      <c r="AJ13" s="17">
        <v>21.32</v>
      </c>
      <c r="AK13" s="17">
        <v>0</v>
      </c>
      <c r="AL13" s="17">
        <v>0.39</v>
      </c>
      <c r="AM13" s="17">
        <v>181.11</v>
      </c>
      <c r="AN13" s="17">
        <v>2.52</v>
      </c>
      <c r="AO13" s="20">
        <v>0</v>
      </c>
      <c r="AP13" s="20">
        <v>0</v>
      </c>
      <c r="AQ13" s="20">
        <v>291.18</v>
      </c>
      <c r="AR13" s="20">
        <v>254.45</v>
      </c>
      <c r="AS13" s="20">
        <v>3110.8099999999995</v>
      </c>
      <c r="AT13" s="20">
        <v>2777.41</v>
      </c>
      <c r="AU13" s="20">
        <v>18720.239999999998</v>
      </c>
      <c r="AV13" s="20">
        <v>152.63</v>
      </c>
      <c r="AW13" s="20">
        <v>0</v>
      </c>
      <c r="AX13" s="20">
        <v>2.88</v>
      </c>
      <c r="AY13" s="20">
        <v>1344.13</v>
      </c>
      <c r="AZ13" s="20">
        <v>18.95</v>
      </c>
      <c r="BA13" s="17">
        <f t="shared" si="1"/>
        <v>21805.32</v>
      </c>
      <c r="BB13" s="17">
        <f t="shared" si="2"/>
        <v>1090.27</v>
      </c>
      <c r="BC13" s="17">
        <f t="shared" si="3"/>
        <v>3777.09</v>
      </c>
      <c r="BD13" s="17">
        <f t="shared" si="4"/>
        <v>26672.68</v>
      </c>
    </row>
    <row r="14" spans="1:56" x14ac:dyDescent="0.25">
      <c r="A14" t="str">
        <f t="shared" si="0"/>
        <v>UNCA.0000079301</v>
      </c>
      <c r="B14" s="1" t="s">
        <v>3</v>
      </c>
      <c r="C14" s="1" t="s">
        <v>259</v>
      </c>
      <c r="D14" s="1" t="s">
        <v>259</v>
      </c>
      <c r="E14" s="17">
        <v>0</v>
      </c>
      <c r="F14" s="17">
        <v>0</v>
      </c>
      <c r="G14" s="17">
        <v>0</v>
      </c>
      <c r="H14" s="17">
        <v>0</v>
      </c>
      <c r="I14" s="17">
        <v>0</v>
      </c>
      <c r="J14" s="17">
        <v>0</v>
      </c>
      <c r="K14" s="17">
        <v>0</v>
      </c>
      <c r="L14" s="17">
        <v>0</v>
      </c>
      <c r="M14" s="17">
        <v>5102.37</v>
      </c>
      <c r="N14" s="17">
        <v>12664.690000000006</v>
      </c>
      <c r="O14" s="17">
        <v>-120.52000000000001</v>
      </c>
      <c r="P14" s="17">
        <v>0</v>
      </c>
      <c r="Q14" s="20">
        <v>0</v>
      </c>
      <c r="R14" s="20">
        <v>0</v>
      </c>
      <c r="S14" s="20">
        <v>0</v>
      </c>
      <c r="T14" s="20">
        <v>0</v>
      </c>
      <c r="U14" s="20">
        <v>0</v>
      </c>
      <c r="V14" s="20">
        <v>0</v>
      </c>
      <c r="W14" s="20">
        <v>0</v>
      </c>
      <c r="X14" s="20">
        <v>0</v>
      </c>
      <c r="Y14" s="20">
        <v>255.12</v>
      </c>
      <c r="Z14" s="20">
        <v>633.23</v>
      </c>
      <c r="AA14" s="20">
        <v>-6.03</v>
      </c>
      <c r="AB14" s="20">
        <v>0</v>
      </c>
      <c r="AC14" s="17">
        <v>0</v>
      </c>
      <c r="AD14" s="17">
        <v>0</v>
      </c>
      <c r="AE14" s="17">
        <v>0</v>
      </c>
      <c r="AF14" s="17">
        <v>0</v>
      </c>
      <c r="AG14" s="17">
        <v>0</v>
      </c>
      <c r="AH14" s="17">
        <v>0</v>
      </c>
      <c r="AI14" s="17">
        <v>0</v>
      </c>
      <c r="AJ14" s="17">
        <v>0</v>
      </c>
      <c r="AK14" s="17">
        <v>857.74</v>
      </c>
      <c r="AL14" s="17">
        <v>2100.39</v>
      </c>
      <c r="AM14" s="17">
        <v>-19.71</v>
      </c>
      <c r="AN14" s="17">
        <v>0</v>
      </c>
      <c r="AO14" s="20">
        <v>0</v>
      </c>
      <c r="AP14" s="20">
        <v>0</v>
      </c>
      <c r="AQ14" s="20">
        <v>0</v>
      </c>
      <c r="AR14" s="20">
        <v>0</v>
      </c>
      <c r="AS14" s="20">
        <v>0</v>
      </c>
      <c r="AT14" s="20">
        <v>0</v>
      </c>
      <c r="AU14" s="20">
        <v>0</v>
      </c>
      <c r="AV14" s="20">
        <v>0</v>
      </c>
      <c r="AW14" s="20">
        <v>6215.23</v>
      </c>
      <c r="AX14" s="20">
        <v>15398.310000000005</v>
      </c>
      <c r="AY14" s="20">
        <v>-146.26000000000002</v>
      </c>
      <c r="AZ14" s="20">
        <v>0</v>
      </c>
      <c r="BA14" s="17">
        <f t="shared" si="1"/>
        <v>17646.540000000005</v>
      </c>
      <c r="BB14" s="17">
        <f t="shared" si="2"/>
        <v>882.32</v>
      </c>
      <c r="BC14" s="17">
        <f t="shared" si="3"/>
        <v>2938.42</v>
      </c>
      <c r="BD14" s="17">
        <f t="shared" si="4"/>
        <v>21467.280000000006</v>
      </c>
    </row>
    <row r="15" spans="1:56" x14ac:dyDescent="0.25">
      <c r="A15" t="str">
        <f t="shared" si="0"/>
        <v>APL.321S009N</v>
      </c>
      <c r="B15" s="1" t="s">
        <v>15</v>
      </c>
      <c r="C15" s="1" t="s">
        <v>17</v>
      </c>
      <c r="D15" s="1" t="s">
        <v>17</v>
      </c>
      <c r="E15" s="17">
        <v>0</v>
      </c>
      <c r="F15" s="17">
        <v>0</v>
      </c>
      <c r="G15" s="17">
        <v>0</v>
      </c>
      <c r="H15" s="17">
        <v>0</v>
      </c>
      <c r="I15" s="17">
        <v>0</v>
      </c>
      <c r="J15" s="17">
        <v>0</v>
      </c>
      <c r="K15" s="17">
        <v>0</v>
      </c>
      <c r="L15" s="17">
        <v>0</v>
      </c>
      <c r="M15" s="17">
        <v>0</v>
      </c>
      <c r="N15" s="17">
        <v>0</v>
      </c>
      <c r="O15" s="17">
        <v>0</v>
      </c>
      <c r="P15" s="17">
        <v>0</v>
      </c>
      <c r="Q15" s="20">
        <v>0</v>
      </c>
      <c r="R15" s="20">
        <v>0</v>
      </c>
      <c r="S15" s="20">
        <v>0</v>
      </c>
      <c r="T15" s="20">
        <v>0</v>
      </c>
      <c r="U15" s="20">
        <v>0</v>
      </c>
      <c r="V15" s="20">
        <v>0</v>
      </c>
      <c r="W15" s="20">
        <v>0</v>
      </c>
      <c r="X15" s="20">
        <v>0</v>
      </c>
      <c r="Y15" s="20">
        <v>0</v>
      </c>
      <c r="Z15" s="20">
        <v>0</v>
      </c>
      <c r="AA15" s="20">
        <v>0</v>
      </c>
      <c r="AB15" s="20">
        <v>0</v>
      </c>
      <c r="AC15" s="17">
        <v>0</v>
      </c>
      <c r="AD15" s="17">
        <v>0</v>
      </c>
      <c r="AE15" s="17">
        <v>0</v>
      </c>
      <c r="AF15" s="17">
        <v>0</v>
      </c>
      <c r="AG15" s="17">
        <v>0</v>
      </c>
      <c r="AH15" s="17">
        <v>0</v>
      </c>
      <c r="AI15" s="17">
        <v>0</v>
      </c>
      <c r="AJ15" s="17">
        <v>0</v>
      </c>
      <c r="AK15" s="17">
        <v>0</v>
      </c>
      <c r="AL15" s="17">
        <v>0</v>
      </c>
      <c r="AM15" s="17">
        <v>0</v>
      </c>
      <c r="AN15" s="17">
        <v>0</v>
      </c>
      <c r="AO15" s="20">
        <v>0</v>
      </c>
      <c r="AP15" s="20">
        <v>0</v>
      </c>
      <c r="AQ15" s="20">
        <v>0</v>
      </c>
      <c r="AR15" s="20">
        <v>0</v>
      </c>
      <c r="AS15" s="20">
        <v>0</v>
      </c>
      <c r="AT15" s="20">
        <v>0</v>
      </c>
      <c r="AU15" s="20">
        <v>0</v>
      </c>
      <c r="AV15" s="20">
        <v>0</v>
      </c>
      <c r="AW15" s="20">
        <v>0</v>
      </c>
      <c r="AX15" s="20">
        <v>0</v>
      </c>
      <c r="AY15" s="20">
        <v>0</v>
      </c>
      <c r="AZ15" s="20">
        <v>0</v>
      </c>
      <c r="BA15" s="17">
        <f t="shared" si="1"/>
        <v>0</v>
      </c>
      <c r="BB15" s="17">
        <f t="shared" si="2"/>
        <v>0</v>
      </c>
      <c r="BC15" s="17">
        <f t="shared" si="3"/>
        <v>0</v>
      </c>
      <c r="BD15" s="17">
        <f t="shared" si="4"/>
        <v>0</v>
      </c>
    </row>
    <row r="16" spans="1:56" x14ac:dyDescent="0.25">
      <c r="A16" t="str">
        <f t="shared" si="0"/>
        <v>APL.321S033</v>
      </c>
      <c r="B16" s="1" t="s">
        <v>15</v>
      </c>
      <c r="C16" s="1" t="s">
        <v>260</v>
      </c>
      <c r="D16" s="1" t="s">
        <v>260</v>
      </c>
      <c r="E16" s="17">
        <v>0</v>
      </c>
      <c r="F16" s="17">
        <v>0</v>
      </c>
      <c r="G16" s="17">
        <v>0</v>
      </c>
      <c r="H16" s="17">
        <v>0</v>
      </c>
      <c r="I16" s="17">
        <v>0.26000000000000006</v>
      </c>
      <c r="J16" s="17">
        <v>0</v>
      </c>
      <c r="K16" s="17">
        <v>0</v>
      </c>
      <c r="L16" s="17">
        <v>0</v>
      </c>
      <c r="M16" s="17">
        <v>0</v>
      </c>
      <c r="N16" s="17">
        <v>0</v>
      </c>
      <c r="O16" s="17">
        <v>0</v>
      </c>
      <c r="P16" s="17">
        <v>0</v>
      </c>
      <c r="Q16" s="20">
        <v>0</v>
      </c>
      <c r="R16" s="20">
        <v>0</v>
      </c>
      <c r="S16" s="20">
        <v>0</v>
      </c>
      <c r="T16" s="20">
        <v>0</v>
      </c>
      <c r="U16" s="20">
        <v>0.01</v>
      </c>
      <c r="V16" s="20">
        <v>0</v>
      </c>
      <c r="W16" s="20">
        <v>0</v>
      </c>
      <c r="X16" s="20">
        <v>0</v>
      </c>
      <c r="Y16" s="20">
        <v>0</v>
      </c>
      <c r="Z16" s="20">
        <v>0</v>
      </c>
      <c r="AA16" s="20">
        <v>0</v>
      </c>
      <c r="AB16" s="20">
        <v>0</v>
      </c>
      <c r="AC16" s="17">
        <v>0</v>
      </c>
      <c r="AD16" s="17">
        <v>0</v>
      </c>
      <c r="AE16" s="17">
        <v>0</v>
      </c>
      <c r="AF16" s="17">
        <v>0</v>
      </c>
      <c r="AG16" s="17">
        <v>0.05</v>
      </c>
      <c r="AH16" s="17">
        <v>0</v>
      </c>
      <c r="AI16" s="17">
        <v>0</v>
      </c>
      <c r="AJ16" s="17">
        <v>0</v>
      </c>
      <c r="AK16" s="17">
        <v>0</v>
      </c>
      <c r="AL16" s="17">
        <v>0</v>
      </c>
      <c r="AM16" s="17">
        <v>0</v>
      </c>
      <c r="AN16" s="17">
        <v>0</v>
      </c>
      <c r="AO16" s="20">
        <v>0</v>
      </c>
      <c r="AP16" s="20">
        <v>0</v>
      </c>
      <c r="AQ16" s="20">
        <v>0</v>
      </c>
      <c r="AR16" s="20">
        <v>0</v>
      </c>
      <c r="AS16" s="20">
        <v>0.32000000000000006</v>
      </c>
      <c r="AT16" s="20">
        <v>0</v>
      </c>
      <c r="AU16" s="20">
        <v>0</v>
      </c>
      <c r="AV16" s="20">
        <v>0</v>
      </c>
      <c r="AW16" s="20">
        <v>0</v>
      </c>
      <c r="AX16" s="20">
        <v>0</v>
      </c>
      <c r="AY16" s="20">
        <v>0</v>
      </c>
      <c r="AZ16" s="20">
        <v>0</v>
      </c>
      <c r="BA16" s="17">
        <f t="shared" si="1"/>
        <v>0.26000000000000006</v>
      </c>
      <c r="BB16" s="17">
        <f t="shared" si="2"/>
        <v>0.01</v>
      </c>
      <c r="BC16" s="17">
        <f t="shared" si="3"/>
        <v>0.05</v>
      </c>
      <c r="BD16" s="17">
        <f t="shared" si="4"/>
        <v>0.32000000000000006</v>
      </c>
    </row>
    <row r="17" spans="1:56" x14ac:dyDescent="0.25">
      <c r="A17" t="str">
        <f t="shared" si="0"/>
        <v>APL.372S025N</v>
      </c>
      <c r="B17" s="1" t="s">
        <v>15</v>
      </c>
      <c r="C17" s="1" t="s">
        <v>19</v>
      </c>
      <c r="D17" s="1" t="s">
        <v>19</v>
      </c>
      <c r="E17" s="17">
        <v>0</v>
      </c>
      <c r="F17" s="17">
        <v>0</v>
      </c>
      <c r="G17" s="17">
        <v>0</v>
      </c>
      <c r="H17" s="17">
        <v>0</v>
      </c>
      <c r="I17" s="17">
        <v>0</v>
      </c>
      <c r="J17" s="17">
        <v>0</v>
      </c>
      <c r="K17" s="17">
        <v>0</v>
      </c>
      <c r="L17" s="17">
        <v>0</v>
      </c>
      <c r="M17" s="17">
        <v>0</v>
      </c>
      <c r="N17" s="17">
        <v>0</v>
      </c>
      <c r="O17" s="17">
        <v>0</v>
      </c>
      <c r="P17" s="17">
        <v>0</v>
      </c>
      <c r="Q17" s="20">
        <v>0</v>
      </c>
      <c r="R17" s="20">
        <v>0</v>
      </c>
      <c r="S17" s="20">
        <v>0</v>
      </c>
      <c r="T17" s="20">
        <v>0</v>
      </c>
      <c r="U17" s="20">
        <v>0</v>
      </c>
      <c r="V17" s="20">
        <v>0</v>
      </c>
      <c r="W17" s="20">
        <v>0</v>
      </c>
      <c r="X17" s="20">
        <v>0</v>
      </c>
      <c r="Y17" s="20">
        <v>0</v>
      </c>
      <c r="Z17" s="20">
        <v>0</v>
      </c>
      <c r="AA17" s="20">
        <v>0</v>
      </c>
      <c r="AB17" s="20">
        <v>0</v>
      </c>
      <c r="AC17" s="17">
        <v>0</v>
      </c>
      <c r="AD17" s="17">
        <v>0</v>
      </c>
      <c r="AE17" s="17">
        <v>0</v>
      </c>
      <c r="AF17" s="17">
        <v>0</v>
      </c>
      <c r="AG17" s="17">
        <v>0</v>
      </c>
      <c r="AH17" s="17">
        <v>0</v>
      </c>
      <c r="AI17" s="17">
        <v>0</v>
      </c>
      <c r="AJ17" s="17">
        <v>0</v>
      </c>
      <c r="AK17" s="17">
        <v>0</v>
      </c>
      <c r="AL17" s="17">
        <v>0</v>
      </c>
      <c r="AM17" s="17">
        <v>0</v>
      </c>
      <c r="AN17" s="17">
        <v>0</v>
      </c>
      <c r="AO17" s="20">
        <v>0</v>
      </c>
      <c r="AP17" s="20">
        <v>0</v>
      </c>
      <c r="AQ17" s="20">
        <v>0</v>
      </c>
      <c r="AR17" s="20">
        <v>0</v>
      </c>
      <c r="AS17" s="20">
        <v>0</v>
      </c>
      <c r="AT17" s="20">
        <v>0</v>
      </c>
      <c r="AU17" s="20">
        <v>0</v>
      </c>
      <c r="AV17" s="20">
        <v>0</v>
      </c>
      <c r="AW17" s="20">
        <v>0</v>
      </c>
      <c r="AX17" s="20">
        <v>0</v>
      </c>
      <c r="AY17" s="20">
        <v>0</v>
      </c>
      <c r="AZ17" s="20">
        <v>0</v>
      </c>
      <c r="BA17" s="17">
        <f t="shared" si="1"/>
        <v>0</v>
      </c>
      <c r="BB17" s="17">
        <f t="shared" si="2"/>
        <v>0</v>
      </c>
      <c r="BC17" s="17">
        <f t="shared" si="3"/>
        <v>0</v>
      </c>
      <c r="BD17" s="17">
        <f t="shared" si="4"/>
        <v>0</v>
      </c>
    </row>
    <row r="18" spans="1:56" x14ac:dyDescent="0.25">
      <c r="A18" t="str">
        <f t="shared" si="0"/>
        <v>APF.AFG1TX</v>
      </c>
      <c r="B18" s="1" t="s">
        <v>23</v>
      </c>
      <c r="C18" s="1" t="s">
        <v>24</v>
      </c>
      <c r="D18" s="1" t="s">
        <v>24</v>
      </c>
      <c r="E18" s="17">
        <v>357.96999999999991</v>
      </c>
      <c r="F18" s="17">
        <v>1930.1699999999992</v>
      </c>
      <c r="G18" s="17">
        <v>195.84</v>
      </c>
      <c r="H18" s="17">
        <v>253.49999999999994</v>
      </c>
      <c r="I18" s="17">
        <v>1953.0100000000004</v>
      </c>
      <c r="J18" s="17">
        <v>4486.55</v>
      </c>
      <c r="K18" s="17">
        <v>8174.9199999999992</v>
      </c>
      <c r="L18" s="17">
        <v>2238.59</v>
      </c>
      <c r="M18" s="17">
        <v>495.97</v>
      </c>
      <c r="N18" s="17">
        <v>-72.069999999999965</v>
      </c>
      <c r="O18" s="17">
        <v>-587.19000000000005</v>
      </c>
      <c r="P18" s="17">
        <v>-161.73000000000002</v>
      </c>
      <c r="Q18" s="20">
        <v>17.899999999999999</v>
      </c>
      <c r="R18" s="20">
        <v>96.51</v>
      </c>
      <c r="S18" s="20">
        <v>9.7899999999999991</v>
      </c>
      <c r="T18" s="20">
        <v>12.68</v>
      </c>
      <c r="U18" s="20">
        <v>97.65</v>
      </c>
      <c r="V18" s="20">
        <v>224.33</v>
      </c>
      <c r="W18" s="20">
        <v>408.75</v>
      </c>
      <c r="X18" s="20">
        <v>111.93</v>
      </c>
      <c r="Y18" s="20">
        <v>24.8</v>
      </c>
      <c r="Z18" s="20">
        <v>-3.6</v>
      </c>
      <c r="AA18" s="20">
        <v>-29.36</v>
      </c>
      <c r="AB18" s="20">
        <v>-8.09</v>
      </c>
      <c r="AC18" s="17">
        <v>66.73</v>
      </c>
      <c r="AD18" s="17">
        <v>355.3</v>
      </c>
      <c r="AE18" s="17">
        <v>35.64</v>
      </c>
      <c r="AF18" s="17">
        <v>45.54</v>
      </c>
      <c r="AG18" s="17">
        <v>346.41</v>
      </c>
      <c r="AH18" s="17">
        <v>785.32</v>
      </c>
      <c r="AI18" s="17">
        <v>1412.44</v>
      </c>
      <c r="AJ18" s="17">
        <v>381.55</v>
      </c>
      <c r="AK18" s="17">
        <v>83.38</v>
      </c>
      <c r="AL18" s="17">
        <v>-11.95</v>
      </c>
      <c r="AM18" s="17">
        <v>-96.01</v>
      </c>
      <c r="AN18" s="17">
        <v>-26.08</v>
      </c>
      <c r="AO18" s="20">
        <v>442.59999999999991</v>
      </c>
      <c r="AP18" s="20">
        <v>2381.9799999999991</v>
      </c>
      <c r="AQ18" s="20">
        <v>241.26999999999998</v>
      </c>
      <c r="AR18" s="20">
        <v>311.71999999999997</v>
      </c>
      <c r="AS18" s="20">
        <v>2397.0700000000002</v>
      </c>
      <c r="AT18" s="20">
        <v>5496.2</v>
      </c>
      <c r="AU18" s="20">
        <v>9996.1099999999988</v>
      </c>
      <c r="AV18" s="20">
        <v>2732.07</v>
      </c>
      <c r="AW18" s="20">
        <v>604.15</v>
      </c>
      <c r="AX18" s="20">
        <v>-87.619999999999962</v>
      </c>
      <c r="AY18" s="20">
        <v>-712.56000000000006</v>
      </c>
      <c r="AZ18" s="20">
        <v>-195.90000000000003</v>
      </c>
      <c r="BA18" s="17">
        <f t="shared" si="1"/>
        <v>19265.530000000002</v>
      </c>
      <c r="BB18" s="17">
        <f t="shared" si="2"/>
        <v>963.28999999999985</v>
      </c>
      <c r="BC18" s="17">
        <f t="shared" si="3"/>
        <v>3378.2700000000004</v>
      </c>
      <c r="BD18" s="17">
        <f t="shared" si="4"/>
        <v>23607.089999999997</v>
      </c>
    </row>
    <row r="19" spans="1:56" x14ac:dyDescent="0.25">
      <c r="A19" t="str">
        <f t="shared" si="0"/>
        <v>EEC.AKE1</v>
      </c>
      <c r="B19" s="1" t="s">
        <v>25</v>
      </c>
      <c r="C19" s="1" t="s">
        <v>26</v>
      </c>
      <c r="D19" s="1" t="s">
        <v>26</v>
      </c>
      <c r="E19" s="17">
        <v>-2603.7100000000005</v>
      </c>
      <c r="F19" s="17">
        <v>-2592.5000000000018</v>
      </c>
      <c r="G19" s="17">
        <v>-1152.5299999999997</v>
      </c>
      <c r="H19" s="17">
        <v>-1541.4100000000017</v>
      </c>
      <c r="I19" s="17">
        <v>-1406.6799999999982</v>
      </c>
      <c r="J19" s="17">
        <v>-693.46000000000026</v>
      </c>
      <c r="K19" s="17">
        <v>-2854.55</v>
      </c>
      <c r="L19" s="17">
        <v>-1283.7799999999995</v>
      </c>
      <c r="M19" s="17">
        <v>-1516.7799999999993</v>
      </c>
      <c r="N19" s="17">
        <v>-6006.67</v>
      </c>
      <c r="O19" s="17">
        <v>-4678.5400000000018</v>
      </c>
      <c r="P19" s="17">
        <v>-6572.9</v>
      </c>
      <c r="Q19" s="20">
        <v>-130.19</v>
      </c>
      <c r="R19" s="20">
        <v>-129.63</v>
      </c>
      <c r="S19" s="20">
        <v>-57.63</v>
      </c>
      <c r="T19" s="20">
        <v>-77.069999999999993</v>
      </c>
      <c r="U19" s="20">
        <v>-70.33</v>
      </c>
      <c r="V19" s="20">
        <v>-34.67</v>
      </c>
      <c r="W19" s="20">
        <v>-142.72999999999999</v>
      </c>
      <c r="X19" s="20">
        <v>-64.19</v>
      </c>
      <c r="Y19" s="20">
        <v>-75.84</v>
      </c>
      <c r="Z19" s="20">
        <v>-300.33</v>
      </c>
      <c r="AA19" s="20">
        <v>-233.93</v>
      </c>
      <c r="AB19" s="20">
        <v>-328.65</v>
      </c>
      <c r="AC19" s="17">
        <v>-485.37</v>
      </c>
      <c r="AD19" s="17">
        <v>-477.22</v>
      </c>
      <c r="AE19" s="17">
        <v>-209.73</v>
      </c>
      <c r="AF19" s="17">
        <v>-276.89</v>
      </c>
      <c r="AG19" s="17">
        <v>-249.51</v>
      </c>
      <c r="AH19" s="17">
        <v>-121.38</v>
      </c>
      <c r="AI19" s="17">
        <v>-493.2</v>
      </c>
      <c r="AJ19" s="17">
        <v>-218.81</v>
      </c>
      <c r="AK19" s="17">
        <v>-254.98</v>
      </c>
      <c r="AL19" s="17">
        <v>-996.18</v>
      </c>
      <c r="AM19" s="17">
        <v>-764.99</v>
      </c>
      <c r="AN19" s="17">
        <v>-1059.8800000000001</v>
      </c>
      <c r="AO19" s="20">
        <v>-3219.2700000000004</v>
      </c>
      <c r="AP19" s="20">
        <v>-3199.3500000000022</v>
      </c>
      <c r="AQ19" s="20">
        <v>-1419.8899999999999</v>
      </c>
      <c r="AR19" s="20">
        <v>-1895.3700000000017</v>
      </c>
      <c r="AS19" s="20">
        <v>-1726.5199999999982</v>
      </c>
      <c r="AT19" s="20">
        <v>-849.51000000000022</v>
      </c>
      <c r="AU19" s="20">
        <v>-3490.48</v>
      </c>
      <c r="AV19" s="20">
        <v>-1566.7799999999995</v>
      </c>
      <c r="AW19" s="20">
        <v>-1847.5999999999992</v>
      </c>
      <c r="AX19" s="20">
        <v>-7303.18</v>
      </c>
      <c r="AY19" s="20">
        <v>-5677.4600000000019</v>
      </c>
      <c r="AZ19" s="20">
        <v>-7961.4299999999994</v>
      </c>
      <c r="BA19" s="17">
        <f t="shared" si="1"/>
        <v>-32903.51</v>
      </c>
      <c r="BB19" s="17">
        <f t="shared" si="2"/>
        <v>-1645.19</v>
      </c>
      <c r="BC19" s="17">
        <f t="shared" si="3"/>
        <v>-5608.1399999999994</v>
      </c>
      <c r="BD19" s="17">
        <f t="shared" si="4"/>
        <v>-40156.840000000004</v>
      </c>
    </row>
    <row r="20" spans="1:56" x14ac:dyDescent="0.25">
      <c r="A20" t="str">
        <f t="shared" si="0"/>
        <v>ANC.ANC1</v>
      </c>
      <c r="B20" s="1" t="s">
        <v>27</v>
      </c>
      <c r="C20" s="1" t="s">
        <v>28</v>
      </c>
      <c r="D20" s="1" t="s">
        <v>28</v>
      </c>
      <c r="E20" s="17">
        <v>0</v>
      </c>
      <c r="F20" s="17">
        <v>0</v>
      </c>
      <c r="G20" s="17">
        <v>0</v>
      </c>
      <c r="H20" s="17">
        <v>0</v>
      </c>
      <c r="I20" s="17">
        <v>7004.39</v>
      </c>
      <c r="J20" s="17">
        <v>13025.720000000001</v>
      </c>
      <c r="K20" s="17">
        <v>40792.289999999994</v>
      </c>
      <c r="L20" s="17">
        <v>16950.97</v>
      </c>
      <c r="M20" s="17">
        <v>127.94999999999999</v>
      </c>
      <c r="N20" s="17">
        <v>307.51</v>
      </c>
      <c r="O20" s="17">
        <v>7789.99</v>
      </c>
      <c r="P20" s="17">
        <v>453.39</v>
      </c>
      <c r="Q20" s="20">
        <v>0</v>
      </c>
      <c r="R20" s="20">
        <v>0</v>
      </c>
      <c r="S20" s="20">
        <v>0</v>
      </c>
      <c r="T20" s="20">
        <v>0</v>
      </c>
      <c r="U20" s="20">
        <v>350.22</v>
      </c>
      <c r="V20" s="20">
        <v>651.29</v>
      </c>
      <c r="W20" s="20">
        <v>2039.61</v>
      </c>
      <c r="X20" s="20">
        <v>847.55</v>
      </c>
      <c r="Y20" s="20">
        <v>6.4</v>
      </c>
      <c r="Z20" s="20">
        <v>15.38</v>
      </c>
      <c r="AA20" s="20">
        <v>389.5</v>
      </c>
      <c r="AB20" s="20">
        <v>22.67</v>
      </c>
      <c r="AC20" s="17">
        <v>0</v>
      </c>
      <c r="AD20" s="17">
        <v>0</v>
      </c>
      <c r="AE20" s="17">
        <v>0</v>
      </c>
      <c r="AF20" s="17">
        <v>0</v>
      </c>
      <c r="AG20" s="17">
        <v>1242.3900000000001</v>
      </c>
      <c r="AH20" s="17">
        <v>2279.9899999999998</v>
      </c>
      <c r="AI20" s="17">
        <v>7047.99</v>
      </c>
      <c r="AJ20" s="17">
        <v>2889.16</v>
      </c>
      <c r="AK20" s="17">
        <v>21.51</v>
      </c>
      <c r="AL20" s="17">
        <v>51</v>
      </c>
      <c r="AM20" s="17">
        <v>1273.74</v>
      </c>
      <c r="AN20" s="17">
        <v>73.11</v>
      </c>
      <c r="AO20" s="20">
        <v>0</v>
      </c>
      <c r="AP20" s="20">
        <v>0</v>
      </c>
      <c r="AQ20" s="20">
        <v>0</v>
      </c>
      <c r="AR20" s="20">
        <v>0</v>
      </c>
      <c r="AS20" s="20">
        <v>8597</v>
      </c>
      <c r="AT20" s="20">
        <v>15957.000000000002</v>
      </c>
      <c r="AU20" s="20">
        <v>49879.889999999992</v>
      </c>
      <c r="AV20" s="20">
        <v>20687.68</v>
      </c>
      <c r="AW20" s="20">
        <v>155.85999999999999</v>
      </c>
      <c r="AX20" s="20">
        <v>373.89</v>
      </c>
      <c r="AY20" s="20">
        <v>9453.23</v>
      </c>
      <c r="AZ20" s="20">
        <v>549.16999999999996</v>
      </c>
      <c r="BA20" s="17">
        <f t="shared" si="1"/>
        <v>86452.209999999992</v>
      </c>
      <c r="BB20" s="17">
        <f t="shared" si="2"/>
        <v>4322.6200000000008</v>
      </c>
      <c r="BC20" s="17">
        <f t="shared" si="3"/>
        <v>14878.89</v>
      </c>
      <c r="BD20" s="17">
        <f t="shared" si="4"/>
        <v>105653.71999999997</v>
      </c>
    </row>
    <row r="21" spans="1:56" x14ac:dyDescent="0.25">
      <c r="A21" t="str">
        <f t="shared" si="0"/>
        <v>VQW.ARD1</v>
      </c>
      <c r="B21" s="1" t="s">
        <v>31</v>
      </c>
      <c r="C21" s="1" t="s">
        <v>32</v>
      </c>
      <c r="D21" s="1" t="s">
        <v>32</v>
      </c>
      <c r="E21" s="17">
        <v>5133.1700000000037</v>
      </c>
      <c r="F21" s="17">
        <v>6182.2799999999934</v>
      </c>
      <c r="G21" s="17">
        <v>2391.6700000000014</v>
      </c>
      <c r="H21" s="17">
        <v>4167.5600000000022</v>
      </c>
      <c r="I21" s="17">
        <v>4093.630000000001</v>
      </c>
      <c r="J21" s="17">
        <v>2288.9500000000007</v>
      </c>
      <c r="K21" s="17">
        <v>2373.0200000000023</v>
      </c>
      <c r="L21" s="17">
        <v>1471.9800000000009</v>
      </c>
      <c r="M21" s="17">
        <v>1575.7800000000016</v>
      </c>
      <c r="N21" s="17">
        <v>100.72000000000116</v>
      </c>
      <c r="O21" s="17">
        <v>92.459999999997308</v>
      </c>
      <c r="P21" s="17">
        <v>114.15999999999985</v>
      </c>
      <c r="Q21" s="20">
        <v>256.66000000000003</v>
      </c>
      <c r="R21" s="20">
        <v>309.11</v>
      </c>
      <c r="S21" s="20">
        <v>119.58</v>
      </c>
      <c r="T21" s="20">
        <v>208.38</v>
      </c>
      <c r="U21" s="20">
        <v>204.68</v>
      </c>
      <c r="V21" s="20">
        <v>114.45</v>
      </c>
      <c r="W21" s="20">
        <v>118.65</v>
      </c>
      <c r="X21" s="20">
        <v>73.599999999999994</v>
      </c>
      <c r="Y21" s="20">
        <v>78.790000000000006</v>
      </c>
      <c r="Z21" s="20">
        <v>5.04</v>
      </c>
      <c r="AA21" s="20">
        <v>4.62</v>
      </c>
      <c r="AB21" s="20">
        <v>5.71</v>
      </c>
      <c r="AC21" s="17">
        <v>956.9</v>
      </c>
      <c r="AD21" s="17">
        <v>1138.03</v>
      </c>
      <c r="AE21" s="17">
        <v>435.21</v>
      </c>
      <c r="AF21" s="17">
        <v>748.63</v>
      </c>
      <c r="AG21" s="17">
        <v>726.1</v>
      </c>
      <c r="AH21" s="17">
        <v>400.65</v>
      </c>
      <c r="AI21" s="17">
        <v>410</v>
      </c>
      <c r="AJ21" s="17">
        <v>250.89</v>
      </c>
      <c r="AK21" s="17">
        <v>264.89999999999998</v>
      </c>
      <c r="AL21" s="17">
        <v>16.7</v>
      </c>
      <c r="AM21" s="17">
        <v>15.12</v>
      </c>
      <c r="AN21" s="17">
        <v>18.41</v>
      </c>
      <c r="AO21" s="20">
        <v>6346.7300000000032</v>
      </c>
      <c r="AP21" s="20">
        <v>7629.4199999999928</v>
      </c>
      <c r="AQ21" s="20">
        <v>2946.4600000000014</v>
      </c>
      <c r="AR21" s="20">
        <v>5124.5700000000024</v>
      </c>
      <c r="AS21" s="20">
        <v>5024.4100000000017</v>
      </c>
      <c r="AT21" s="20">
        <v>2804.0500000000006</v>
      </c>
      <c r="AU21" s="20">
        <v>2901.6700000000023</v>
      </c>
      <c r="AV21" s="20">
        <v>1796.4700000000007</v>
      </c>
      <c r="AW21" s="20">
        <v>1919.4700000000016</v>
      </c>
      <c r="AX21" s="20">
        <v>122.46000000000117</v>
      </c>
      <c r="AY21" s="20">
        <v>112.19999999999732</v>
      </c>
      <c r="AZ21" s="20">
        <v>138.27999999999986</v>
      </c>
      <c r="BA21" s="17">
        <f t="shared" si="1"/>
        <v>29985.380000000008</v>
      </c>
      <c r="BB21" s="17">
        <f t="shared" si="2"/>
        <v>1499.27</v>
      </c>
      <c r="BC21" s="17">
        <f t="shared" si="3"/>
        <v>5381.5399999999991</v>
      </c>
      <c r="BD21" s="17">
        <f t="shared" si="4"/>
        <v>36866.19</v>
      </c>
    </row>
    <row r="22" spans="1:56" x14ac:dyDescent="0.25">
      <c r="A22" t="str">
        <f t="shared" si="0"/>
        <v>TAU.BAR</v>
      </c>
      <c r="B22" s="1" t="s">
        <v>33</v>
      </c>
      <c r="C22" s="1" t="s">
        <v>34</v>
      </c>
      <c r="D22" s="1" t="s">
        <v>34</v>
      </c>
      <c r="E22" s="17">
        <v>0</v>
      </c>
      <c r="F22" s="17">
        <v>0</v>
      </c>
      <c r="G22" s="17">
        <v>0</v>
      </c>
      <c r="H22" s="17">
        <v>0</v>
      </c>
      <c r="I22" s="17">
        <v>-251.79999999999995</v>
      </c>
      <c r="J22" s="17">
        <v>-8043.78</v>
      </c>
      <c r="K22" s="17">
        <v>-25348.19</v>
      </c>
      <c r="L22" s="17">
        <v>-6831.94</v>
      </c>
      <c r="M22" s="17">
        <v>-2715.0099999999998</v>
      </c>
      <c r="N22" s="17">
        <v>-3167.9799999999996</v>
      </c>
      <c r="O22" s="17">
        <v>-4955.74</v>
      </c>
      <c r="P22" s="17">
        <v>-1253.8600000000001</v>
      </c>
      <c r="Q22" s="20">
        <v>0</v>
      </c>
      <c r="R22" s="20">
        <v>0</v>
      </c>
      <c r="S22" s="20">
        <v>0</v>
      </c>
      <c r="T22" s="20">
        <v>0</v>
      </c>
      <c r="U22" s="20">
        <v>-12.59</v>
      </c>
      <c r="V22" s="20">
        <v>-402.19</v>
      </c>
      <c r="W22" s="20">
        <v>-1267.4100000000001</v>
      </c>
      <c r="X22" s="20">
        <v>-341.6</v>
      </c>
      <c r="Y22" s="20">
        <v>-135.75</v>
      </c>
      <c r="Z22" s="20">
        <v>-158.4</v>
      </c>
      <c r="AA22" s="20">
        <v>-247.79</v>
      </c>
      <c r="AB22" s="20">
        <v>-62.69</v>
      </c>
      <c r="AC22" s="17">
        <v>0</v>
      </c>
      <c r="AD22" s="17">
        <v>0</v>
      </c>
      <c r="AE22" s="17">
        <v>0</v>
      </c>
      <c r="AF22" s="17">
        <v>0</v>
      </c>
      <c r="AG22" s="17">
        <v>-44.66</v>
      </c>
      <c r="AH22" s="17">
        <v>-1407.97</v>
      </c>
      <c r="AI22" s="17">
        <v>-4379.6000000000004</v>
      </c>
      <c r="AJ22" s="17">
        <v>-1164.45</v>
      </c>
      <c r="AK22" s="17">
        <v>-456.41</v>
      </c>
      <c r="AL22" s="17">
        <v>-525.4</v>
      </c>
      <c r="AM22" s="17">
        <v>-810.32</v>
      </c>
      <c r="AN22" s="17">
        <v>-202.19</v>
      </c>
      <c r="AO22" s="20">
        <v>0</v>
      </c>
      <c r="AP22" s="20">
        <v>0</v>
      </c>
      <c r="AQ22" s="20">
        <v>0</v>
      </c>
      <c r="AR22" s="20">
        <v>0</v>
      </c>
      <c r="AS22" s="20">
        <v>-309.04999999999995</v>
      </c>
      <c r="AT22" s="20">
        <v>-9853.9399999999987</v>
      </c>
      <c r="AU22" s="20">
        <v>-30995.199999999997</v>
      </c>
      <c r="AV22" s="20">
        <v>-8337.99</v>
      </c>
      <c r="AW22" s="20">
        <v>-3307.1699999999996</v>
      </c>
      <c r="AX22" s="20">
        <v>-3851.7799999999997</v>
      </c>
      <c r="AY22" s="20">
        <v>-6013.8499999999995</v>
      </c>
      <c r="AZ22" s="20">
        <v>-1518.7400000000002</v>
      </c>
      <c r="BA22" s="17">
        <f t="shared" si="1"/>
        <v>-52568.299999999996</v>
      </c>
      <c r="BB22" s="17">
        <f t="shared" si="2"/>
        <v>-2628.42</v>
      </c>
      <c r="BC22" s="17">
        <f t="shared" si="3"/>
        <v>-8991</v>
      </c>
      <c r="BD22" s="17">
        <f t="shared" si="4"/>
        <v>-64187.719999999987</v>
      </c>
    </row>
    <row r="23" spans="1:56" x14ac:dyDescent="0.25">
      <c r="A23" t="str">
        <f t="shared" si="0"/>
        <v>TCN.BCR2</v>
      </c>
      <c r="B23" s="1" t="s">
        <v>35</v>
      </c>
      <c r="C23" s="1" t="s">
        <v>36</v>
      </c>
      <c r="D23" s="1" t="s">
        <v>36</v>
      </c>
      <c r="E23" s="17">
        <v>-35003.399999999994</v>
      </c>
      <c r="F23" s="17">
        <v>-85879.479999999981</v>
      </c>
      <c r="G23" s="17">
        <v>-28602.150000000005</v>
      </c>
      <c r="H23" s="17">
        <v>-7030.579999999999</v>
      </c>
      <c r="I23" s="17">
        <v>-60958.92</v>
      </c>
      <c r="J23" s="17">
        <v>-37568.649999999994</v>
      </c>
      <c r="K23" s="17">
        <v>-126942.07</v>
      </c>
      <c r="L23" s="17">
        <v>-48745.37</v>
      </c>
      <c r="M23" s="17">
        <v>-8962.89</v>
      </c>
      <c r="N23" s="17">
        <v>-22815.17</v>
      </c>
      <c r="O23" s="17">
        <v>-31550.39</v>
      </c>
      <c r="P23" s="17">
        <v>-22392.97</v>
      </c>
      <c r="Q23" s="20">
        <v>-1750.17</v>
      </c>
      <c r="R23" s="20">
        <v>-4293.97</v>
      </c>
      <c r="S23" s="20">
        <v>-1430.11</v>
      </c>
      <c r="T23" s="20">
        <v>-351.53</v>
      </c>
      <c r="U23" s="20">
        <v>-3047.95</v>
      </c>
      <c r="V23" s="20">
        <v>-1878.43</v>
      </c>
      <c r="W23" s="20">
        <v>-6347.1</v>
      </c>
      <c r="X23" s="20">
        <v>-2437.27</v>
      </c>
      <c r="Y23" s="20">
        <v>-448.14</v>
      </c>
      <c r="Z23" s="20">
        <v>-1140.76</v>
      </c>
      <c r="AA23" s="20">
        <v>-1577.52</v>
      </c>
      <c r="AB23" s="20">
        <v>-1119.6500000000001</v>
      </c>
      <c r="AC23" s="17">
        <v>-6525.14</v>
      </c>
      <c r="AD23" s="17">
        <v>-15808.6</v>
      </c>
      <c r="AE23" s="17">
        <v>-5204.71</v>
      </c>
      <c r="AF23" s="17">
        <v>-1262.93</v>
      </c>
      <c r="AG23" s="17">
        <v>-10812.49</v>
      </c>
      <c r="AH23" s="17">
        <v>-6575.94</v>
      </c>
      <c r="AI23" s="17">
        <v>-21932.74</v>
      </c>
      <c r="AJ23" s="17">
        <v>-8308.26</v>
      </c>
      <c r="AK23" s="17">
        <v>-1506.72</v>
      </c>
      <c r="AL23" s="17">
        <v>-3783.81</v>
      </c>
      <c r="AM23" s="17">
        <v>-5158.82</v>
      </c>
      <c r="AN23" s="17">
        <v>-3610.87</v>
      </c>
      <c r="AO23" s="20">
        <v>-43278.709999999992</v>
      </c>
      <c r="AP23" s="20">
        <v>-105982.04999999999</v>
      </c>
      <c r="AQ23" s="20">
        <v>-35236.970000000008</v>
      </c>
      <c r="AR23" s="20">
        <v>-8645.0399999999991</v>
      </c>
      <c r="AS23" s="20">
        <v>-74819.360000000001</v>
      </c>
      <c r="AT23" s="20">
        <v>-46023.02</v>
      </c>
      <c r="AU23" s="20">
        <v>-155221.91</v>
      </c>
      <c r="AV23" s="20">
        <v>-59490.9</v>
      </c>
      <c r="AW23" s="20">
        <v>-10917.749999999998</v>
      </c>
      <c r="AX23" s="20">
        <v>-27739.739999999998</v>
      </c>
      <c r="AY23" s="20">
        <v>-38286.729999999996</v>
      </c>
      <c r="AZ23" s="20">
        <v>-27123.49</v>
      </c>
      <c r="BA23" s="17">
        <f t="shared" si="1"/>
        <v>-516452.04000000004</v>
      </c>
      <c r="BB23" s="17">
        <f t="shared" si="2"/>
        <v>-25822.600000000002</v>
      </c>
      <c r="BC23" s="17">
        <f t="shared" si="3"/>
        <v>-90491.03</v>
      </c>
      <c r="BD23" s="17">
        <f t="shared" si="4"/>
        <v>-632765.67000000004</v>
      </c>
    </row>
    <row r="24" spans="1:56" x14ac:dyDescent="0.25">
      <c r="A24" t="str">
        <f t="shared" si="0"/>
        <v>TCN.BCRK</v>
      </c>
      <c r="B24" s="1" t="s">
        <v>35</v>
      </c>
      <c r="C24" s="1" t="s">
        <v>37</v>
      </c>
      <c r="D24" s="1" t="s">
        <v>37</v>
      </c>
      <c r="E24" s="17">
        <v>-79.920000000000016</v>
      </c>
      <c r="F24" s="17">
        <v>-4126.7499999999927</v>
      </c>
      <c r="G24" s="17">
        <v>0</v>
      </c>
      <c r="H24" s="17">
        <v>-99.229999999999762</v>
      </c>
      <c r="I24" s="17">
        <v>-3814.1000000000122</v>
      </c>
      <c r="J24" s="17">
        <v>-822.3600000000024</v>
      </c>
      <c r="K24" s="17">
        <v>-6212.44</v>
      </c>
      <c r="L24" s="17">
        <v>-4425.0799999999981</v>
      </c>
      <c r="M24" s="17">
        <v>-102.47999999999998</v>
      </c>
      <c r="N24" s="17">
        <v>-2052.17</v>
      </c>
      <c r="O24" s="17">
        <v>-1201.43</v>
      </c>
      <c r="P24" s="17">
        <v>-419.49000000000018</v>
      </c>
      <c r="Q24" s="20">
        <v>-4</v>
      </c>
      <c r="R24" s="20">
        <v>-206.34</v>
      </c>
      <c r="S24" s="20">
        <v>0</v>
      </c>
      <c r="T24" s="20">
        <v>-4.96</v>
      </c>
      <c r="U24" s="20">
        <v>-190.71</v>
      </c>
      <c r="V24" s="20">
        <v>-41.12</v>
      </c>
      <c r="W24" s="20">
        <v>-310.62</v>
      </c>
      <c r="X24" s="20">
        <v>-221.25</v>
      </c>
      <c r="Y24" s="20">
        <v>-5.12</v>
      </c>
      <c r="Z24" s="20">
        <v>-102.61</v>
      </c>
      <c r="AA24" s="20">
        <v>-60.07</v>
      </c>
      <c r="AB24" s="20">
        <v>-20.97</v>
      </c>
      <c r="AC24" s="17">
        <v>-14.9</v>
      </c>
      <c r="AD24" s="17">
        <v>-759.65</v>
      </c>
      <c r="AE24" s="17">
        <v>0</v>
      </c>
      <c r="AF24" s="17">
        <v>-17.829999999999998</v>
      </c>
      <c r="AG24" s="17">
        <v>-676.52</v>
      </c>
      <c r="AH24" s="17">
        <v>-143.94</v>
      </c>
      <c r="AI24" s="17">
        <v>-1073.3699999999999</v>
      </c>
      <c r="AJ24" s="17">
        <v>-754.22</v>
      </c>
      <c r="AK24" s="17">
        <v>-17.23</v>
      </c>
      <c r="AL24" s="17">
        <v>-340.34</v>
      </c>
      <c r="AM24" s="17">
        <v>-196.45</v>
      </c>
      <c r="AN24" s="17">
        <v>-67.64</v>
      </c>
      <c r="AO24" s="20">
        <v>-98.820000000000022</v>
      </c>
      <c r="AP24" s="20">
        <v>-5092.7399999999925</v>
      </c>
      <c r="AQ24" s="20">
        <v>0</v>
      </c>
      <c r="AR24" s="20">
        <v>-122.01999999999975</v>
      </c>
      <c r="AS24" s="20">
        <v>-4681.3300000000127</v>
      </c>
      <c r="AT24" s="20">
        <v>-1007.4200000000023</v>
      </c>
      <c r="AU24" s="20">
        <v>-7596.4299999999994</v>
      </c>
      <c r="AV24" s="20">
        <v>-5400.5499999999984</v>
      </c>
      <c r="AW24" s="20">
        <v>-124.82999999999998</v>
      </c>
      <c r="AX24" s="20">
        <v>-2495.1200000000003</v>
      </c>
      <c r="AY24" s="20">
        <v>-1457.95</v>
      </c>
      <c r="AZ24" s="20">
        <v>-508.10000000000014</v>
      </c>
      <c r="BA24" s="17">
        <f t="shared" si="1"/>
        <v>-23355.450000000008</v>
      </c>
      <c r="BB24" s="17">
        <f t="shared" si="2"/>
        <v>-1167.77</v>
      </c>
      <c r="BC24" s="17">
        <f t="shared" si="3"/>
        <v>-4062.09</v>
      </c>
      <c r="BD24" s="17">
        <f t="shared" si="4"/>
        <v>-28585.310000000005</v>
      </c>
    </row>
    <row r="25" spans="1:56" x14ac:dyDescent="0.25">
      <c r="A25" t="str">
        <f t="shared" si="0"/>
        <v>TAU.BIG</v>
      </c>
      <c r="B25" s="1" t="s">
        <v>33</v>
      </c>
      <c r="C25" s="1" t="s">
        <v>38</v>
      </c>
      <c r="D25" s="1" t="s">
        <v>38</v>
      </c>
      <c r="E25" s="17">
        <v>-48884.03</v>
      </c>
      <c r="F25" s="17">
        <v>-130184.77</v>
      </c>
      <c r="G25" s="17">
        <v>-101454.78000000001</v>
      </c>
      <c r="H25" s="17">
        <v>-70683.89</v>
      </c>
      <c r="I25" s="17">
        <v>-80470.09</v>
      </c>
      <c r="J25" s="17">
        <v>-61159.07</v>
      </c>
      <c r="K25" s="17">
        <v>-332343.92</v>
      </c>
      <c r="L25" s="17">
        <v>-121501.53000000001</v>
      </c>
      <c r="M25" s="17">
        <v>-45303.79</v>
      </c>
      <c r="N25" s="17">
        <v>-67882.789999999994</v>
      </c>
      <c r="O25" s="17">
        <v>-105030.65999999999</v>
      </c>
      <c r="P25" s="17">
        <v>-79875.5</v>
      </c>
      <c r="Q25" s="20">
        <v>-2444.1999999999998</v>
      </c>
      <c r="R25" s="20">
        <v>-6509.24</v>
      </c>
      <c r="S25" s="20">
        <v>-5072.74</v>
      </c>
      <c r="T25" s="20">
        <v>-3534.19</v>
      </c>
      <c r="U25" s="20">
        <v>-4023.5</v>
      </c>
      <c r="V25" s="20">
        <v>-3057.95</v>
      </c>
      <c r="W25" s="20">
        <v>-16617.2</v>
      </c>
      <c r="X25" s="20">
        <v>-6075.08</v>
      </c>
      <c r="Y25" s="20">
        <v>-2265.19</v>
      </c>
      <c r="Z25" s="20">
        <v>-3394.14</v>
      </c>
      <c r="AA25" s="20">
        <v>-5251.53</v>
      </c>
      <c r="AB25" s="20">
        <v>-3993.78</v>
      </c>
      <c r="AC25" s="17">
        <v>-9112.69</v>
      </c>
      <c r="AD25" s="17">
        <v>-23964.27</v>
      </c>
      <c r="AE25" s="17">
        <v>-18461.66</v>
      </c>
      <c r="AF25" s="17">
        <v>-12697.21</v>
      </c>
      <c r="AG25" s="17">
        <v>-14273.26</v>
      </c>
      <c r="AH25" s="17">
        <v>-10705.15</v>
      </c>
      <c r="AI25" s="17">
        <v>-57421.57</v>
      </c>
      <c r="AJ25" s="17">
        <v>-20708.96</v>
      </c>
      <c r="AK25" s="17">
        <v>-7615.85</v>
      </c>
      <c r="AL25" s="17">
        <v>-11258.09</v>
      </c>
      <c r="AM25" s="17">
        <v>-17173.61</v>
      </c>
      <c r="AN25" s="17">
        <v>-12879.94</v>
      </c>
      <c r="AO25" s="20">
        <v>-60440.92</v>
      </c>
      <c r="AP25" s="20">
        <v>-160658.28</v>
      </c>
      <c r="AQ25" s="20">
        <v>-124989.18000000002</v>
      </c>
      <c r="AR25" s="20">
        <v>-86915.290000000008</v>
      </c>
      <c r="AS25" s="20">
        <v>-98766.849999999991</v>
      </c>
      <c r="AT25" s="20">
        <v>-74922.17</v>
      </c>
      <c r="AU25" s="20">
        <v>-406382.69</v>
      </c>
      <c r="AV25" s="20">
        <v>-148285.57</v>
      </c>
      <c r="AW25" s="20">
        <v>-55184.83</v>
      </c>
      <c r="AX25" s="20">
        <v>-82535.01999999999</v>
      </c>
      <c r="AY25" s="20">
        <v>-127455.79999999999</v>
      </c>
      <c r="AZ25" s="20">
        <v>-96749.22</v>
      </c>
      <c r="BA25" s="17">
        <f t="shared" si="1"/>
        <v>-1244774.82</v>
      </c>
      <c r="BB25" s="17">
        <f t="shared" si="2"/>
        <v>-62238.740000000005</v>
      </c>
      <c r="BC25" s="17">
        <f t="shared" si="3"/>
        <v>-216272.26</v>
      </c>
      <c r="BD25" s="17">
        <f t="shared" si="4"/>
        <v>-1523285.8200000003</v>
      </c>
    </row>
    <row r="26" spans="1:56" x14ac:dyDescent="0.25">
      <c r="A26" t="str">
        <f t="shared" si="0"/>
        <v>TAU.BPW</v>
      </c>
      <c r="B26" s="1" t="s">
        <v>33</v>
      </c>
      <c r="C26" s="1" t="s">
        <v>39</v>
      </c>
      <c r="D26" s="1" t="s">
        <v>39</v>
      </c>
      <c r="E26" s="17">
        <v>-8880.0700000000015</v>
      </c>
      <c r="F26" s="17">
        <v>-13440.949999999999</v>
      </c>
      <c r="G26" s="17">
        <v>-7214.63</v>
      </c>
      <c r="H26" s="17">
        <v>-5342.1</v>
      </c>
      <c r="I26" s="17">
        <v>-17355.770000000004</v>
      </c>
      <c r="J26" s="17">
        <v>-15685.430000000002</v>
      </c>
      <c r="K26" s="17">
        <v>-50066.869999999995</v>
      </c>
      <c r="L26" s="17">
        <v>-15633.689999999999</v>
      </c>
      <c r="M26" s="17">
        <v>-6990.51</v>
      </c>
      <c r="N26" s="17">
        <v>-6916.6999999999989</v>
      </c>
      <c r="O26" s="17">
        <v>-7744.89</v>
      </c>
      <c r="P26" s="17">
        <v>-5383.83</v>
      </c>
      <c r="Q26" s="20">
        <v>-444</v>
      </c>
      <c r="R26" s="20">
        <v>-672.05</v>
      </c>
      <c r="S26" s="20">
        <v>-360.73</v>
      </c>
      <c r="T26" s="20">
        <v>-267.11</v>
      </c>
      <c r="U26" s="20">
        <v>-867.79</v>
      </c>
      <c r="V26" s="20">
        <v>-784.27</v>
      </c>
      <c r="W26" s="20">
        <v>-2503.34</v>
      </c>
      <c r="X26" s="20">
        <v>-781.68</v>
      </c>
      <c r="Y26" s="20">
        <v>-349.53</v>
      </c>
      <c r="Z26" s="20">
        <v>-345.84</v>
      </c>
      <c r="AA26" s="20">
        <v>-387.24</v>
      </c>
      <c r="AB26" s="20">
        <v>-269.19</v>
      </c>
      <c r="AC26" s="17">
        <v>-1655.37</v>
      </c>
      <c r="AD26" s="17">
        <v>-2474.1999999999998</v>
      </c>
      <c r="AE26" s="17">
        <v>-1312.84</v>
      </c>
      <c r="AF26" s="17">
        <v>-959.62</v>
      </c>
      <c r="AG26" s="17">
        <v>-3078.45</v>
      </c>
      <c r="AH26" s="17">
        <v>-2745.54</v>
      </c>
      <c r="AI26" s="17">
        <v>-8650.43</v>
      </c>
      <c r="AJ26" s="17">
        <v>-2664.64</v>
      </c>
      <c r="AK26" s="17">
        <v>-1175.1500000000001</v>
      </c>
      <c r="AL26" s="17">
        <v>-1147.1099999999999</v>
      </c>
      <c r="AM26" s="17">
        <v>-1266.3699999999999</v>
      </c>
      <c r="AN26" s="17">
        <v>-868.14</v>
      </c>
      <c r="AO26" s="20">
        <v>-10979.440000000002</v>
      </c>
      <c r="AP26" s="20">
        <v>-16587.199999999997</v>
      </c>
      <c r="AQ26" s="20">
        <v>-8888.2000000000007</v>
      </c>
      <c r="AR26" s="20">
        <v>-6568.83</v>
      </c>
      <c r="AS26" s="20">
        <v>-21302.010000000006</v>
      </c>
      <c r="AT26" s="20">
        <v>-19215.240000000002</v>
      </c>
      <c r="AU26" s="20">
        <v>-61220.639999999992</v>
      </c>
      <c r="AV26" s="20">
        <v>-19080.009999999998</v>
      </c>
      <c r="AW26" s="20">
        <v>-8515.19</v>
      </c>
      <c r="AX26" s="20">
        <v>-8409.65</v>
      </c>
      <c r="AY26" s="20">
        <v>-9398.5</v>
      </c>
      <c r="AZ26" s="20">
        <v>-6521.16</v>
      </c>
      <c r="BA26" s="17">
        <f t="shared" si="1"/>
        <v>-160655.44000000003</v>
      </c>
      <c r="BB26" s="17">
        <f t="shared" si="2"/>
        <v>-8032.7699999999995</v>
      </c>
      <c r="BC26" s="17">
        <f t="shared" si="3"/>
        <v>-27997.86</v>
      </c>
      <c r="BD26" s="17">
        <f t="shared" si="4"/>
        <v>-196686.07</v>
      </c>
    </row>
    <row r="27" spans="1:56" x14ac:dyDescent="0.25">
      <c r="A27" t="str">
        <f t="shared" si="0"/>
        <v>ALPL.BR3</v>
      </c>
      <c r="B27" s="1" t="s">
        <v>40</v>
      </c>
      <c r="C27" s="1" t="s">
        <v>41</v>
      </c>
      <c r="D27" s="1" t="s">
        <v>41</v>
      </c>
      <c r="E27" s="17">
        <v>-19733.750000000022</v>
      </c>
      <c r="F27" s="17">
        <v>-49592.240000000042</v>
      </c>
      <c r="G27" s="17">
        <v>-22015.140000000018</v>
      </c>
      <c r="H27" s="17">
        <v>-11073.119999999986</v>
      </c>
      <c r="I27" s="17">
        <v>-19967.230000000014</v>
      </c>
      <c r="J27" s="17">
        <v>-13349.12000000001</v>
      </c>
      <c r="K27" s="17">
        <v>-78701.630000000019</v>
      </c>
      <c r="L27" s="17">
        <v>-28933.209999999974</v>
      </c>
      <c r="M27" s="17">
        <v>-12916.819999999996</v>
      </c>
      <c r="N27" s="17">
        <v>-19404.460000000006</v>
      </c>
      <c r="O27" s="17">
        <v>-29433.040000000008</v>
      </c>
      <c r="P27" s="17">
        <v>-17535.160000000003</v>
      </c>
      <c r="Q27" s="20">
        <v>-986.69</v>
      </c>
      <c r="R27" s="20">
        <v>-2479.61</v>
      </c>
      <c r="S27" s="20">
        <v>-1100.76</v>
      </c>
      <c r="T27" s="20">
        <v>-553.66</v>
      </c>
      <c r="U27" s="20">
        <v>-998.36</v>
      </c>
      <c r="V27" s="20">
        <v>-667.46</v>
      </c>
      <c r="W27" s="20">
        <v>-3935.08</v>
      </c>
      <c r="X27" s="20">
        <v>-1446.66</v>
      </c>
      <c r="Y27" s="20">
        <v>-645.84</v>
      </c>
      <c r="Z27" s="20">
        <v>-970.22</v>
      </c>
      <c r="AA27" s="20">
        <v>-1471.65</v>
      </c>
      <c r="AB27" s="20">
        <v>-876.76</v>
      </c>
      <c r="AC27" s="17">
        <v>-3678.66</v>
      </c>
      <c r="AD27" s="17">
        <v>-9128.89</v>
      </c>
      <c r="AE27" s="17">
        <v>-4006.08</v>
      </c>
      <c r="AF27" s="17">
        <v>-1989.11</v>
      </c>
      <c r="AG27" s="17">
        <v>-3541.66</v>
      </c>
      <c r="AH27" s="17">
        <v>-2336.6</v>
      </c>
      <c r="AI27" s="17">
        <v>-13597.88</v>
      </c>
      <c r="AJ27" s="17">
        <v>-4931.43</v>
      </c>
      <c r="AK27" s="17">
        <v>-2171.4</v>
      </c>
      <c r="AL27" s="17">
        <v>-3218.15</v>
      </c>
      <c r="AM27" s="17">
        <v>-4812.6099999999997</v>
      </c>
      <c r="AN27" s="17">
        <v>-2827.55</v>
      </c>
      <c r="AO27" s="20">
        <v>-24399.10000000002</v>
      </c>
      <c r="AP27" s="20">
        <v>-61200.740000000042</v>
      </c>
      <c r="AQ27" s="20">
        <v>-27121.980000000018</v>
      </c>
      <c r="AR27" s="20">
        <v>-13615.889999999987</v>
      </c>
      <c r="AS27" s="20">
        <v>-24507.250000000015</v>
      </c>
      <c r="AT27" s="20">
        <v>-16353.180000000009</v>
      </c>
      <c r="AU27" s="20">
        <v>-96234.590000000026</v>
      </c>
      <c r="AV27" s="20">
        <v>-35311.299999999974</v>
      </c>
      <c r="AW27" s="20">
        <v>-15734.059999999996</v>
      </c>
      <c r="AX27" s="20">
        <v>-23592.830000000009</v>
      </c>
      <c r="AY27" s="20">
        <v>-35717.30000000001</v>
      </c>
      <c r="AZ27" s="20">
        <v>-21239.47</v>
      </c>
      <c r="BA27" s="17">
        <f t="shared" si="1"/>
        <v>-322654.92000000016</v>
      </c>
      <c r="BB27" s="17">
        <f t="shared" si="2"/>
        <v>-16132.749999999998</v>
      </c>
      <c r="BC27" s="17">
        <f t="shared" si="3"/>
        <v>-56240.020000000004</v>
      </c>
      <c r="BD27" s="17">
        <f t="shared" si="4"/>
        <v>-395027.69000000006</v>
      </c>
    </row>
    <row r="28" spans="1:56" x14ac:dyDescent="0.25">
      <c r="A28" t="str">
        <f t="shared" si="0"/>
        <v>ALPL.BR4</v>
      </c>
      <c r="B28" s="1" t="s">
        <v>40</v>
      </c>
      <c r="C28" s="1" t="s">
        <v>42</v>
      </c>
      <c r="D28" s="1" t="s">
        <v>42</v>
      </c>
      <c r="E28" s="17">
        <v>-31007.450000000026</v>
      </c>
      <c r="F28" s="17">
        <v>-66002.869999999981</v>
      </c>
      <c r="G28" s="17">
        <v>-26730.21</v>
      </c>
      <c r="H28" s="17">
        <v>-18111.809999999976</v>
      </c>
      <c r="I28" s="17">
        <v>-31344.300000000003</v>
      </c>
      <c r="J28" s="17">
        <v>-22809.349999999984</v>
      </c>
      <c r="K28" s="17">
        <v>-112486.12000000014</v>
      </c>
      <c r="L28" s="17">
        <v>-35564.790000000008</v>
      </c>
      <c r="M28" s="17">
        <v>-19095.500000000007</v>
      </c>
      <c r="N28" s="17">
        <v>-36499.630000000012</v>
      </c>
      <c r="O28" s="17">
        <v>-51530.360000000015</v>
      </c>
      <c r="P28" s="17">
        <v>-36227.89</v>
      </c>
      <c r="Q28" s="20">
        <v>-1550.37</v>
      </c>
      <c r="R28" s="20">
        <v>-3300.14</v>
      </c>
      <c r="S28" s="20">
        <v>-1336.51</v>
      </c>
      <c r="T28" s="20">
        <v>-905.59</v>
      </c>
      <c r="U28" s="20">
        <v>-1567.22</v>
      </c>
      <c r="V28" s="20">
        <v>-1140.47</v>
      </c>
      <c r="W28" s="20">
        <v>-5624.31</v>
      </c>
      <c r="X28" s="20">
        <v>-1778.24</v>
      </c>
      <c r="Y28" s="20">
        <v>-954.78</v>
      </c>
      <c r="Z28" s="20">
        <v>-1824.98</v>
      </c>
      <c r="AA28" s="20">
        <v>-2576.52</v>
      </c>
      <c r="AB28" s="20">
        <v>-1811.39</v>
      </c>
      <c r="AC28" s="17">
        <v>-5780.24</v>
      </c>
      <c r="AD28" s="17">
        <v>-12149.74</v>
      </c>
      <c r="AE28" s="17">
        <v>-4864.08</v>
      </c>
      <c r="AF28" s="17">
        <v>-3253.49</v>
      </c>
      <c r="AG28" s="17">
        <v>-5559.65</v>
      </c>
      <c r="AH28" s="17">
        <v>-3992.5</v>
      </c>
      <c r="AI28" s="17">
        <v>-19435.080000000002</v>
      </c>
      <c r="AJ28" s="17">
        <v>-6061.73</v>
      </c>
      <c r="AK28" s="17">
        <v>-3210.07</v>
      </c>
      <c r="AL28" s="17">
        <v>-6053.32</v>
      </c>
      <c r="AM28" s="17">
        <v>-8425.75</v>
      </c>
      <c r="AN28" s="17">
        <v>-5841.75</v>
      </c>
      <c r="AO28" s="20">
        <v>-38338.060000000027</v>
      </c>
      <c r="AP28" s="20">
        <v>-81452.749999999985</v>
      </c>
      <c r="AQ28" s="20">
        <v>-32930.799999999996</v>
      </c>
      <c r="AR28" s="20">
        <v>-22270.889999999978</v>
      </c>
      <c r="AS28" s="20">
        <v>-38471.170000000006</v>
      </c>
      <c r="AT28" s="20">
        <v>-27942.319999999985</v>
      </c>
      <c r="AU28" s="20">
        <v>-137545.51000000013</v>
      </c>
      <c r="AV28" s="20">
        <v>-43404.760000000009</v>
      </c>
      <c r="AW28" s="20">
        <v>-23260.350000000006</v>
      </c>
      <c r="AX28" s="20">
        <v>-44377.930000000015</v>
      </c>
      <c r="AY28" s="20">
        <v>-62532.630000000012</v>
      </c>
      <c r="AZ28" s="20">
        <v>-43881.03</v>
      </c>
      <c r="BA28" s="17">
        <f t="shared" si="1"/>
        <v>-487410.28000000014</v>
      </c>
      <c r="BB28" s="17">
        <f t="shared" si="2"/>
        <v>-24370.52</v>
      </c>
      <c r="BC28" s="17">
        <f t="shared" si="3"/>
        <v>-84627.4</v>
      </c>
      <c r="BD28" s="17">
        <f t="shared" si="4"/>
        <v>-596408.20000000019</v>
      </c>
    </row>
    <row r="29" spans="1:56" x14ac:dyDescent="0.25">
      <c r="A29" t="str">
        <f t="shared" si="0"/>
        <v>ENMP.BR5</v>
      </c>
      <c r="B29" s="1" t="s">
        <v>45</v>
      </c>
      <c r="C29" s="1" t="s">
        <v>44</v>
      </c>
      <c r="D29" s="1" t="s">
        <v>44</v>
      </c>
      <c r="E29" s="17">
        <v>-167959.59000000003</v>
      </c>
      <c r="F29" s="17">
        <v>-441705.00000000006</v>
      </c>
      <c r="G29" s="17">
        <v>-195210.24000000005</v>
      </c>
      <c r="H29" s="17">
        <v>-93648.770000000019</v>
      </c>
      <c r="I29" s="17">
        <v>-231902.86</v>
      </c>
      <c r="J29" s="17">
        <v>-175274.28</v>
      </c>
      <c r="K29" s="17">
        <v>-557528.94000000006</v>
      </c>
      <c r="L29" s="17">
        <v>-210249.16999999995</v>
      </c>
      <c r="M29" s="17">
        <v>-109648.89</v>
      </c>
      <c r="N29" s="17">
        <v>-153744.47</v>
      </c>
      <c r="O29" s="17">
        <v>-210586.56</v>
      </c>
      <c r="P29" s="17">
        <v>-164551.15999999997</v>
      </c>
      <c r="Q29" s="20">
        <v>-8397.98</v>
      </c>
      <c r="R29" s="20">
        <v>-22085.25</v>
      </c>
      <c r="S29" s="20">
        <v>-9760.51</v>
      </c>
      <c r="T29" s="20">
        <v>-4682.4399999999996</v>
      </c>
      <c r="U29" s="20">
        <v>-11595.14</v>
      </c>
      <c r="V29" s="20">
        <v>-8763.7099999999991</v>
      </c>
      <c r="W29" s="20">
        <v>-27876.45</v>
      </c>
      <c r="X29" s="20">
        <v>-10512.46</v>
      </c>
      <c r="Y29" s="20">
        <v>-5482.44</v>
      </c>
      <c r="Z29" s="20">
        <v>-7687.22</v>
      </c>
      <c r="AA29" s="20">
        <v>-10529.33</v>
      </c>
      <c r="AB29" s="20">
        <v>-8227.56</v>
      </c>
      <c r="AC29" s="17">
        <v>-31310.11</v>
      </c>
      <c r="AD29" s="17">
        <v>-81308.59</v>
      </c>
      <c r="AE29" s="17">
        <v>-35522.28</v>
      </c>
      <c r="AF29" s="17">
        <v>-16822.48</v>
      </c>
      <c r="AG29" s="17">
        <v>-41133.410000000003</v>
      </c>
      <c r="AH29" s="17">
        <v>-30679.63</v>
      </c>
      <c r="AI29" s="17">
        <v>-96328.49</v>
      </c>
      <c r="AJ29" s="17">
        <v>-35835.279999999999</v>
      </c>
      <c r="AK29" s="17">
        <v>-18432.669999999998</v>
      </c>
      <c r="AL29" s="17">
        <v>-25497.91</v>
      </c>
      <c r="AM29" s="17">
        <v>-34433.1</v>
      </c>
      <c r="AN29" s="17">
        <v>-26533.9</v>
      </c>
      <c r="AO29" s="20">
        <v>-207667.68000000005</v>
      </c>
      <c r="AP29" s="20">
        <v>-545098.84000000008</v>
      </c>
      <c r="AQ29" s="20">
        <v>-240493.03000000006</v>
      </c>
      <c r="AR29" s="20">
        <v>-115153.69000000002</v>
      </c>
      <c r="AS29" s="20">
        <v>-284631.41000000003</v>
      </c>
      <c r="AT29" s="20">
        <v>-214717.62</v>
      </c>
      <c r="AU29" s="20">
        <v>-681733.88</v>
      </c>
      <c r="AV29" s="20">
        <v>-256596.90999999995</v>
      </c>
      <c r="AW29" s="20">
        <v>-133564</v>
      </c>
      <c r="AX29" s="20">
        <v>-186929.6</v>
      </c>
      <c r="AY29" s="20">
        <v>-255548.99</v>
      </c>
      <c r="AZ29" s="20">
        <v>-199312.61999999997</v>
      </c>
      <c r="BA29" s="17">
        <f t="shared" si="1"/>
        <v>-2712009.9300000006</v>
      </c>
      <c r="BB29" s="17">
        <f t="shared" si="2"/>
        <v>-135600.49000000002</v>
      </c>
      <c r="BC29" s="17">
        <f t="shared" si="3"/>
        <v>-473837.85</v>
      </c>
      <c r="BD29" s="17">
        <f t="shared" si="4"/>
        <v>-3321448.2700000005</v>
      </c>
    </row>
    <row r="30" spans="1:56" x14ac:dyDescent="0.25">
      <c r="A30" t="str">
        <f t="shared" si="0"/>
        <v>TAU.BRA</v>
      </c>
      <c r="B30" s="1" t="s">
        <v>33</v>
      </c>
      <c r="C30" s="1" t="s">
        <v>46</v>
      </c>
      <c r="D30" s="1" t="s">
        <v>46</v>
      </c>
      <c r="E30" s="17">
        <v>-9112.14</v>
      </c>
      <c r="F30" s="17">
        <v>-18518.830000000005</v>
      </c>
      <c r="G30" s="17">
        <v>-4863.5199999999986</v>
      </c>
      <c r="H30" s="17">
        <v>-2971.6800000000012</v>
      </c>
      <c r="I30" s="17">
        <v>-23044.710000000006</v>
      </c>
      <c r="J30" s="17">
        <v>-18862.189999999995</v>
      </c>
      <c r="K30" s="17">
        <v>-94114.7</v>
      </c>
      <c r="L30" s="17">
        <v>-11786.27</v>
      </c>
      <c r="M30" s="17">
        <v>-3374.4000000000005</v>
      </c>
      <c r="N30" s="17">
        <v>-8216.16</v>
      </c>
      <c r="O30" s="17">
        <v>-16398.82</v>
      </c>
      <c r="P30" s="17">
        <v>-7888.0499999999993</v>
      </c>
      <c r="Q30" s="20">
        <v>-455.61</v>
      </c>
      <c r="R30" s="20">
        <v>-925.94</v>
      </c>
      <c r="S30" s="20">
        <v>-243.18</v>
      </c>
      <c r="T30" s="20">
        <v>-148.58000000000001</v>
      </c>
      <c r="U30" s="20">
        <v>-1152.24</v>
      </c>
      <c r="V30" s="20">
        <v>-943.11</v>
      </c>
      <c r="W30" s="20">
        <v>-4705.74</v>
      </c>
      <c r="X30" s="20">
        <v>-589.30999999999995</v>
      </c>
      <c r="Y30" s="20">
        <v>-168.72</v>
      </c>
      <c r="Z30" s="20">
        <v>-410.81</v>
      </c>
      <c r="AA30" s="20">
        <v>-819.94</v>
      </c>
      <c r="AB30" s="20">
        <v>-394.4</v>
      </c>
      <c r="AC30" s="17">
        <v>-1698.64</v>
      </c>
      <c r="AD30" s="17">
        <v>-3408.93</v>
      </c>
      <c r="AE30" s="17">
        <v>-885.01</v>
      </c>
      <c r="AF30" s="17">
        <v>-533.80999999999995</v>
      </c>
      <c r="AG30" s="17">
        <v>-4087.52</v>
      </c>
      <c r="AH30" s="17">
        <v>-3301.6</v>
      </c>
      <c r="AI30" s="17">
        <v>-16260.91</v>
      </c>
      <c r="AJ30" s="17">
        <v>-2008.87</v>
      </c>
      <c r="AK30" s="17">
        <v>-567.26</v>
      </c>
      <c r="AL30" s="17">
        <v>-1362.62</v>
      </c>
      <c r="AM30" s="17">
        <v>-2681.38</v>
      </c>
      <c r="AN30" s="17">
        <v>-1271.95</v>
      </c>
      <c r="AO30" s="20">
        <v>-11266.39</v>
      </c>
      <c r="AP30" s="20">
        <v>-22853.700000000004</v>
      </c>
      <c r="AQ30" s="20">
        <v>-5991.7099999999991</v>
      </c>
      <c r="AR30" s="20">
        <v>-3654.0700000000011</v>
      </c>
      <c r="AS30" s="20">
        <v>-28284.470000000008</v>
      </c>
      <c r="AT30" s="20">
        <v>-23106.899999999994</v>
      </c>
      <c r="AU30" s="20">
        <v>-115081.35</v>
      </c>
      <c r="AV30" s="20">
        <v>-14384.45</v>
      </c>
      <c r="AW30" s="20">
        <v>-4110.38</v>
      </c>
      <c r="AX30" s="20">
        <v>-9989.59</v>
      </c>
      <c r="AY30" s="20">
        <v>-19900.14</v>
      </c>
      <c r="AZ30" s="20">
        <v>-9554.4</v>
      </c>
      <c r="BA30" s="17">
        <f t="shared" si="1"/>
        <v>-219151.47</v>
      </c>
      <c r="BB30" s="17">
        <f t="shared" si="2"/>
        <v>-10957.579999999998</v>
      </c>
      <c r="BC30" s="17">
        <f t="shared" si="3"/>
        <v>-38068.499999999993</v>
      </c>
      <c r="BD30" s="17">
        <f t="shared" si="4"/>
        <v>-268177.55000000005</v>
      </c>
    </row>
    <row r="31" spans="1:56" x14ac:dyDescent="0.25">
      <c r="A31" t="str">
        <f t="shared" si="0"/>
        <v>BSRW.BSR1</v>
      </c>
      <c r="B31" s="1" t="s">
        <v>47</v>
      </c>
      <c r="C31" s="1" t="s">
        <v>48</v>
      </c>
      <c r="D31" s="1" t="s">
        <v>48</v>
      </c>
      <c r="E31" s="17">
        <v>0</v>
      </c>
      <c r="F31" s="17">
        <v>0</v>
      </c>
      <c r="G31" s="17">
        <v>0</v>
      </c>
      <c r="H31" s="17">
        <v>-9024.1799999999985</v>
      </c>
      <c r="I31" s="17">
        <v>-44847.45</v>
      </c>
      <c r="J31" s="17">
        <v>-47098.8</v>
      </c>
      <c r="K31" s="17">
        <v>-93671.48</v>
      </c>
      <c r="L31" s="17">
        <v>-43068.390000000007</v>
      </c>
      <c r="M31" s="17">
        <v>-37085.47</v>
      </c>
      <c r="N31" s="17">
        <v>-73551.959999999992</v>
      </c>
      <c r="O31" s="17">
        <v>-65354.68</v>
      </c>
      <c r="P31" s="17">
        <v>-71295.22</v>
      </c>
      <c r="Q31" s="20">
        <v>0</v>
      </c>
      <c r="R31" s="20">
        <v>0</v>
      </c>
      <c r="S31" s="20">
        <v>0</v>
      </c>
      <c r="T31" s="20">
        <v>-451.21</v>
      </c>
      <c r="U31" s="20">
        <v>-2242.37</v>
      </c>
      <c r="V31" s="20">
        <v>-2354.94</v>
      </c>
      <c r="W31" s="20">
        <v>-4683.57</v>
      </c>
      <c r="X31" s="20">
        <v>-2153.42</v>
      </c>
      <c r="Y31" s="20">
        <v>-1854.27</v>
      </c>
      <c r="Z31" s="20">
        <v>-3677.6</v>
      </c>
      <c r="AA31" s="20">
        <v>-3267.73</v>
      </c>
      <c r="AB31" s="20">
        <v>-3564.76</v>
      </c>
      <c r="AC31" s="17">
        <v>0</v>
      </c>
      <c r="AD31" s="17">
        <v>0</v>
      </c>
      <c r="AE31" s="17">
        <v>0</v>
      </c>
      <c r="AF31" s="17">
        <v>-1621.05</v>
      </c>
      <c r="AG31" s="17">
        <v>-7954.75</v>
      </c>
      <c r="AH31" s="17">
        <v>-8244.07</v>
      </c>
      <c r="AI31" s="17">
        <v>-16184.33</v>
      </c>
      <c r="AJ31" s="17">
        <v>-7340.66</v>
      </c>
      <c r="AK31" s="17">
        <v>-6234.3</v>
      </c>
      <c r="AL31" s="17">
        <v>-12198.3</v>
      </c>
      <c r="AM31" s="17">
        <v>-10686.17</v>
      </c>
      <c r="AN31" s="17">
        <v>-11496.37</v>
      </c>
      <c r="AO31" s="20">
        <v>0</v>
      </c>
      <c r="AP31" s="20">
        <v>0</v>
      </c>
      <c r="AQ31" s="20">
        <v>0</v>
      </c>
      <c r="AR31" s="20">
        <v>-11096.439999999997</v>
      </c>
      <c r="AS31" s="20">
        <v>-55044.57</v>
      </c>
      <c r="AT31" s="20">
        <v>-57697.810000000005</v>
      </c>
      <c r="AU31" s="20">
        <v>-114539.37999999999</v>
      </c>
      <c r="AV31" s="20">
        <v>-52562.47</v>
      </c>
      <c r="AW31" s="20">
        <v>-45174.04</v>
      </c>
      <c r="AX31" s="20">
        <v>-89427.86</v>
      </c>
      <c r="AY31" s="20">
        <v>-79308.58</v>
      </c>
      <c r="AZ31" s="20">
        <v>-86356.349999999991</v>
      </c>
      <c r="BA31" s="17">
        <f t="shared" si="1"/>
        <v>-484997.63</v>
      </c>
      <c r="BB31" s="17">
        <f t="shared" si="2"/>
        <v>-24249.870000000003</v>
      </c>
      <c r="BC31" s="17">
        <f t="shared" si="3"/>
        <v>-81960</v>
      </c>
      <c r="BD31" s="17">
        <f t="shared" si="4"/>
        <v>-591207.5</v>
      </c>
    </row>
    <row r="32" spans="1:56" x14ac:dyDescent="0.25">
      <c r="A32" t="str">
        <f t="shared" si="0"/>
        <v>VQW.BTR1</v>
      </c>
      <c r="B32" s="1" t="s">
        <v>31</v>
      </c>
      <c r="C32" s="1" t="s">
        <v>49</v>
      </c>
      <c r="D32" s="1" t="s">
        <v>49</v>
      </c>
      <c r="E32" s="17">
        <v>6231.79</v>
      </c>
      <c r="F32" s="17">
        <v>7008.3100000000031</v>
      </c>
      <c r="G32" s="17">
        <v>3156.3800000000006</v>
      </c>
      <c r="H32" s="17">
        <v>4942.7499999999982</v>
      </c>
      <c r="I32" s="17">
        <v>4681.9699999999975</v>
      </c>
      <c r="J32" s="17">
        <v>2202.8599999999997</v>
      </c>
      <c r="K32" s="17">
        <v>3065.21</v>
      </c>
      <c r="L32" s="17">
        <v>1619.0099999999989</v>
      </c>
      <c r="M32" s="17">
        <v>1869.0299999999991</v>
      </c>
      <c r="N32" s="17">
        <v>1209.0200000000013</v>
      </c>
      <c r="O32" s="17">
        <v>1007.9399999999978</v>
      </c>
      <c r="P32" s="17">
        <v>1352.6299999999969</v>
      </c>
      <c r="Q32" s="20">
        <v>311.58999999999997</v>
      </c>
      <c r="R32" s="20">
        <v>350.42</v>
      </c>
      <c r="S32" s="20">
        <v>157.82</v>
      </c>
      <c r="T32" s="20">
        <v>247.14</v>
      </c>
      <c r="U32" s="20">
        <v>234.1</v>
      </c>
      <c r="V32" s="20">
        <v>110.14</v>
      </c>
      <c r="W32" s="20">
        <v>153.26</v>
      </c>
      <c r="X32" s="20">
        <v>80.95</v>
      </c>
      <c r="Y32" s="20">
        <v>93.45</v>
      </c>
      <c r="Z32" s="20">
        <v>60.45</v>
      </c>
      <c r="AA32" s="20">
        <v>50.4</v>
      </c>
      <c r="AB32" s="20">
        <v>67.63</v>
      </c>
      <c r="AC32" s="17">
        <v>1161.7</v>
      </c>
      <c r="AD32" s="17">
        <v>1290.08</v>
      </c>
      <c r="AE32" s="17">
        <v>574.36</v>
      </c>
      <c r="AF32" s="17">
        <v>887.88</v>
      </c>
      <c r="AG32" s="17">
        <v>830.46</v>
      </c>
      <c r="AH32" s="17">
        <v>385.58</v>
      </c>
      <c r="AI32" s="17">
        <v>529.6</v>
      </c>
      <c r="AJ32" s="17">
        <v>275.95</v>
      </c>
      <c r="AK32" s="17">
        <v>314.2</v>
      </c>
      <c r="AL32" s="17">
        <v>200.51</v>
      </c>
      <c r="AM32" s="17">
        <v>164.81</v>
      </c>
      <c r="AN32" s="17">
        <v>218.11</v>
      </c>
      <c r="AO32" s="20">
        <v>7705.08</v>
      </c>
      <c r="AP32" s="20">
        <v>8648.8100000000031</v>
      </c>
      <c r="AQ32" s="20">
        <v>3888.5600000000009</v>
      </c>
      <c r="AR32" s="20">
        <v>6077.7699999999986</v>
      </c>
      <c r="AS32" s="20">
        <v>5746.5299999999979</v>
      </c>
      <c r="AT32" s="20">
        <v>2698.5799999999995</v>
      </c>
      <c r="AU32" s="20">
        <v>3748.07</v>
      </c>
      <c r="AV32" s="20">
        <v>1975.9099999999989</v>
      </c>
      <c r="AW32" s="20">
        <v>2276.6799999999989</v>
      </c>
      <c r="AX32" s="20">
        <v>1469.9800000000014</v>
      </c>
      <c r="AY32" s="20">
        <v>1223.1499999999978</v>
      </c>
      <c r="AZ32" s="20">
        <v>1638.3699999999972</v>
      </c>
      <c r="BA32" s="17">
        <f t="shared" si="1"/>
        <v>38346.899999999994</v>
      </c>
      <c r="BB32" s="17">
        <f t="shared" si="2"/>
        <v>1917.35</v>
      </c>
      <c r="BC32" s="17">
        <f t="shared" si="3"/>
        <v>6833.24</v>
      </c>
      <c r="BD32" s="17">
        <f t="shared" si="4"/>
        <v>47097.489999999991</v>
      </c>
    </row>
    <row r="33" spans="1:56" x14ac:dyDescent="0.25">
      <c r="A33" t="str">
        <f t="shared" si="0"/>
        <v>TAU.CAS</v>
      </c>
      <c r="B33" s="1" t="s">
        <v>33</v>
      </c>
      <c r="C33" s="1" t="s">
        <v>50</v>
      </c>
      <c r="D33" s="1" t="s">
        <v>50</v>
      </c>
      <c r="E33" s="17">
        <v>-24884.95</v>
      </c>
      <c r="F33" s="17">
        <v>-43666.51</v>
      </c>
      <c r="G33" s="17">
        <v>-18786.769999999997</v>
      </c>
      <c r="H33" s="17">
        <v>-7512.1499999999987</v>
      </c>
      <c r="I33" s="17">
        <v>-10017.539999999999</v>
      </c>
      <c r="J33" s="17">
        <v>-2893.0499999999997</v>
      </c>
      <c r="K33" s="17">
        <v>-16385.240000000002</v>
      </c>
      <c r="L33" s="17">
        <v>-4716.66</v>
      </c>
      <c r="M33" s="17">
        <v>-2147.4</v>
      </c>
      <c r="N33" s="17">
        <v>-3735.54</v>
      </c>
      <c r="O33" s="17">
        <v>-9982.619999999999</v>
      </c>
      <c r="P33" s="17">
        <v>-10229.64</v>
      </c>
      <c r="Q33" s="20">
        <v>-1244.25</v>
      </c>
      <c r="R33" s="20">
        <v>-2183.33</v>
      </c>
      <c r="S33" s="20">
        <v>-939.34</v>
      </c>
      <c r="T33" s="20">
        <v>-375.61</v>
      </c>
      <c r="U33" s="20">
        <v>-500.88</v>
      </c>
      <c r="V33" s="20">
        <v>-144.65</v>
      </c>
      <c r="W33" s="20">
        <v>-819.26</v>
      </c>
      <c r="X33" s="20">
        <v>-235.83</v>
      </c>
      <c r="Y33" s="20">
        <v>-107.37</v>
      </c>
      <c r="Z33" s="20">
        <v>-186.78</v>
      </c>
      <c r="AA33" s="20">
        <v>-499.13</v>
      </c>
      <c r="AB33" s="20">
        <v>-511.48</v>
      </c>
      <c r="AC33" s="17">
        <v>-4638.92</v>
      </c>
      <c r="AD33" s="17">
        <v>-8038.08</v>
      </c>
      <c r="AE33" s="17">
        <v>-3418.62</v>
      </c>
      <c r="AF33" s="17">
        <v>-1349.44</v>
      </c>
      <c r="AG33" s="17">
        <v>-1776.85</v>
      </c>
      <c r="AH33" s="17">
        <v>-506.39</v>
      </c>
      <c r="AI33" s="17">
        <v>-2831</v>
      </c>
      <c r="AJ33" s="17">
        <v>-803.92</v>
      </c>
      <c r="AK33" s="17">
        <v>-360.99</v>
      </c>
      <c r="AL33" s="17">
        <v>-619.52</v>
      </c>
      <c r="AM33" s="17">
        <v>-1632.26</v>
      </c>
      <c r="AN33" s="17">
        <v>-1649.53</v>
      </c>
      <c r="AO33" s="20">
        <v>-30768.120000000003</v>
      </c>
      <c r="AP33" s="20">
        <v>-53887.920000000006</v>
      </c>
      <c r="AQ33" s="20">
        <v>-23144.729999999996</v>
      </c>
      <c r="AR33" s="20">
        <v>-9237.1999999999989</v>
      </c>
      <c r="AS33" s="20">
        <v>-12295.269999999999</v>
      </c>
      <c r="AT33" s="20">
        <v>-3544.0899999999997</v>
      </c>
      <c r="AU33" s="20">
        <v>-20035.5</v>
      </c>
      <c r="AV33" s="20">
        <v>-5756.41</v>
      </c>
      <c r="AW33" s="20">
        <v>-2615.7600000000002</v>
      </c>
      <c r="AX33" s="20">
        <v>-4541.84</v>
      </c>
      <c r="AY33" s="20">
        <v>-12114.009999999998</v>
      </c>
      <c r="AZ33" s="20">
        <v>-12390.65</v>
      </c>
      <c r="BA33" s="17">
        <f t="shared" si="1"/>
        <v>-154958.07</v>
      </c>
      <c r="BB33" s="17">
        <f t="shared" si="2"/>
        <v>-7747.91</v>
      </c>
      <c r="BC33" s="17">
        <f t="shared" si="3"/>
        <v>-27625.519999999993</v>
      </c>
      <c r="BD33" s="17">
        <f t="shared" si="4"/>
        <v>-190331.50000000003</v>
      </c>
    </row>
    <row r="34" spans="1:56" x14ac:dyDescent="0.25">
      <c r="A34" t="str">
        <f t="shared" si="0"/>
        <v>CAEC.CES1</v>
      </c>
      <c r="B34" s="1" t="s">
        <v>51</v>
      </c>
      <c r="C34" s="1" t="s">
        <v>52</v>
      </c>
      <c r="D34" s="1" t="s">
        <v>53</v>
      </c>
      <c r="E34" s="17">
        <v>-174171.62</v>
      </c>
      <c r="F34" s="17">
        <v>-401614.04</v>
      </c>
      <c r="G34" s="17">
        <v>-163762.12</v>
      </c>
      <c r="H34" s="17">
        <v>-51446.739999999991</v>
      </c>
      <c r="I34" s="17">
        <v>-165390.53999999998</v>
      </c>
      <c r="J34" s="17">
        <v>-88998.010000000009</v>
      </c>
      <c r="K34" s="17">
        <v>-594874.91</v>
      </c>
      <c r="L34" s="17">
        <v>-175087.81000000003</v>
      </c>
      <c r="M34" s="17">
        <v>-32999.799999999996</v>
      </c>
      <c r="N34" s="17">
        <v>-28275.67</v>
      </c>
      <c r="O34" s="17">
        <v>-149201.60000000001</v>
      </c>
      <c r="P34" s="17">
        <v>-96360.48</v>
      </c>
      <c r="Q34" s="20">
        <v>-8708.58</v>
      </c>
      <c r="R34" s="20">
        <v>-20080.7</v>
      </c>
      <c r="S34" s="20">
        <v>-8188.11</v>
      </c>
      <c r="T34" s="20">
        <v>-2572.34</v>
      </c>
      <c r="U34" s="20">
        <v>-8269.5300000000007</v>
      </c>
      <c r="V34" s="20">
        <v>-4449.8999999999996</v>
      </c>
      <c r="W34" s="20">
        <v>-29743.75</v>
      </c>
      <c r="X34" s="20">
        <v>-8754.39</v>
      </c>
      <c r="Y34" s="20">
        <v>-1649.99</v>
      </c>
      <c r="Z34" s="20">
        <v>-1413.78</v>
      </c>
      <c r="AA34" s="20">
        <v>-7460.08</v>
      </c>
      <c r="AB34" s="20">
        <v>-4818.0200000000004</v>
      </c>
      <c r="AC34" s="17">
        <v>-32468.12</v>
      </c>
      <c r="AD34" s="17">
        <v>-73928.679999999993</v>
      </c>
      <c r="AE34" s="17">
        <v>-29799.69</v>
      </c>
      <c r="AF34" s="17">
        <v>-9241.57</v>
      </c>
      <c r="AG34" s="17">
        <v>-29335.89</v>
      </c>
      <c r="AH34" s="17">
        <v>-15578.02</v>
      </c>
      <c r="AI34" s="17">
        <v>-102781.04</v>
      </c>
      <c r="AJ34" s="17">
        <v>-29842.31</v>
      </c>
      <c r="AK34" s="17">
        <v>-5547.48</v>
      </c>
      <c r="AL34" s="17">
        <v>-4689.41</v>
      </c>
      <c r="AM34" s="17">
        <v>-24396.02</v>
      </c>
      <c r="AN34" s="17">
        <v>-15538.14</v>
      </c>
      <c r="AO34" s="20">
        <v>-215348.31999999998</v>
      </c>
      <c r="AP34" s="20">
        <v>-495623.42</v>
      </c>
      <c r="AQ34" s="20">
        <v>-201749.91999999998</v>
      </c>
      <c r="AR34" s="20">
        <v>-63260.649999999987</v>
      </c>
      <c r="AS34" s="20">
        <v>-202995.95999999996</v>
      </c>
      <c r="AT34" s="20">
        <v>-109025.93000000001</v>
      </c>
      <c r="AU34" s="20">
        <v>-727399.70000000007</v>
      </c>
      <c r="AV34" s="20">
        <v>-213684.51</v>
      </c>
      <c r="AW34" s="20">
        <v>-40197.26999999999</v>
      </c>
      <c r="AX34" s="20">
        <v>-34378.86</v>
      </c>
      <c r="AY34" s="20">
        <v>-181057.69999999998</v>
      </c>
      <c r="AZ34" s="20">
        <v>-116716.64</v>
      </c>
      <c r="BA34" s="17">
        <f t="shared" si="1"/>
        <v>-2122183.3400000003</v>
      </c>
      <c r="BB34" s="17">
        <f t="shared" si="2"/>
        <v>-106109.17000000001</v>
      </c>
      <c r="BC34" s="17">
        <f t="shared" si="3"/>
        <v>-373146.37</v>
      </c>
      <c r="BD34" s="17">
        <f t="shared" si="4"/>
        <v>-2601438.8800000004</v>
      </c>
    </row>
    <row r="35" spans="1:56" x14ac:dyDescent="0.25">
      <c r="A35" t="str">
        <f t="shared" si="0"/>
        <v>CAEC.CES2</v>
      </c>
      <c r="B35" s="1" t="s">
        <v>51</v>
      </c>
      <c r="C35" s="1" t="s">
        <v>54</v>
      </c>
      <c r="D35" s="1" t="s">
        <v>53</v>
      </c>
      <c r="E35" s="17">
        <v>-91068.07</v>
      </c>
      <c r="F35" s="17">
        <v>-221222.88</v>
      </c>
      <c r="G35" s="17">
        <v>-89586.69</v>
      </c>
      <c r="H35" s="17">
        <v>-31803.829999999998</v>
      </c>
      <c r="I35" s="17">
        <v>-110520.82</v>
      </c>
      <c r="J35" s="17">
        <v>-52314.430000000008</v>
      </c>
      <c r="K35" s="17">
        <v>-411933.15</v>
      </c>
      <c r="L35" s="17">
        <v>-120325.37000000002</v>
      </c>
      <c r="M35" s="17">
        <v>-20641.649999999998</v>
      </c>
      <c r="N35" s="17">
        <v>-16970.009999999998</v>
      </c>
      <c r="O35" s="17">
        <v>-82021.69</v>
      </c>
      <c r="P35" s="17">
        <v>-54239.35</v>
      </c>
      <c r="Q35" s="20">
        <v>-4553.3999999999996</v>
      </c>
      <c r="R35" s="20">
        <v>-11061.14</v>
      </c>
      <c r="S35" s="20">
        <v>-4479.33</v>
      </c>
      <c r="T35" s="20">
        <v>-1590.19</v>
      </c>
      <c r="U35" s="20">
        <v>-5526.04</v>
      </c>
      <c r="V35" s="20">
        <v>-2615.7199999999998</v>
      </c>
      <c r="W35" s="20">
        <v>-20596.66</v>
      </c>
      <c r="X35" s="20">
        <v>-6016.27</v>
      </c>
      <c r="Y35" s="20">
        <v>-1032.08</v>
      </c>
      <c r="Z35" s="20">
        <v>-848.5</v>
      </c>
      <c r="AA35" s="20">
        <v>-4101.08</v>
      </c>
      <c r="AB35" s="20">
        <v>-2711.97</v>
      </c>
      <c r="AC35" s="17">
        <v>-16976.41</v>
      </c>
      <c r="AD35" s="17">
        <v>-40722.47</v>
      </c>
      <c r="AE35" s="17">
        <v>-16302.03</v>
      </c>
      <c r="AF35" s="17">
        <v>-5713.04</v>
      </c>
      <c r="AG35" s="17">
        <v>-19603.46</v>
      </c>
      <c r="AH35" s="17">
        <v>-9157</v>
      </c>
      <c r="AI35" s="17">
        <v>-71172.81</v>
      </c>
      <c r="AJ35" s="17">
        <v>-20508.490000000002</v>
      </c>
      <c r="AK35" s="17">
        <v>-3469.99</v>
      </c>
      <c r="AL35" s="17">
        <v>-2814.41</v>
      </c>
      <c r="AM35" s="17">
        <v>-13411.4</v>
      </c>
      <c r="AN35" s="17">
        <v>-8746.1</v>
      </c>
      <c r="AO35" s="20">
        <v>-112597.88</v>
      </c>
      <c r="AP35" s="20">
        <v>-273006.49</v>
      </c>
      <c r="AQ35" s="20">
        <v>-110368.05</v>
      </c>
      <c r="AR35" s="20">
        <v>-39107.06</v>
      </c>
      <c r="AS35" s="20">
        <v>-135650.32</v>
      </c>
      <c r="AT35" s="20">
        <v>-64087.150000000009</v>
      </c>
      <c r="AU35" s="20">
        <v>-503702.62</v>
      </c>
      <c r="AV35" s="20">
        <v>-146850.13000000003</v>
      </c>
      <c r="AW35" s="20">
        <v>-25143.719999999994</v>
      </c>
      <c r="AX35" s="20">
        <v>-20632.919999999998</v>
      </c>
      <c r="AY35" s="20">
        <v>-99534.17</v>
      </c>
      <c r="AZ35" s="20">
        <v>-65697.42</v>
      </c>
      <c r="BA35" s="17">
        <f t="shared" si="1"/>
        <v>-1302647.9400000002</v>
      </c>
      <c r="BB35" s="17">
        <f t="shared" si="2"/>
        <v>-65132.380000000005</v>
      </c>
      <c r="BC35" s="17">
        <f t="shared" si="3"/>
        <v>-228597.61</v>
      </c>
      <c r="BD35" s="17">
        <f t="shared" si="4"/>
        <v>-1596377.93</v>
      </c>
    </row>
    <row r="36" spans="1:56" x14ac:dyDescent="0.25">
      <c r="A36" t="str">
        <f t="shared" si="0"/>
        <v>ICPL.CHIN</v>
      </c>
      <c r="B36" s="1" t="s">
        <v>55</v>
      </c>
      <c r="C36" s="1" t="s">
        <v>56</v>
      </c>
      <c r="D36" s="1" t="s">
        <v>56</v>
      </c>
      <c r="E36" s="17">
        <v>0</v>
      </c>
      <c r="F36" s="17">
        <v>0</v>
      </c>
      <c r="G36" s="17">
        <v>0</v>
      </c>
      <c r="H36" s="17">
        <v>-1295.8200000000002</v>
      </c>
      <c r="I36" s="17">
        <v>-9052.6</v>
      </c>
      <c r="J36" s="17">
        <v>-9272.34</v>
      </c>
      <c r="K36" s="17">
        <v>-10657.230000000001</v>
      </c>
      <c r="L36" s="17">
        <v>-4415.66</v>
      </c>
      <c r="M36" s="17">
        <v>-5384.97</v>
      </c>
      <c r="N36" s="17">
        <v>-1651.43</v>
      </c>
      <c r="O36" s="17">
        <v>0</v>
      </c>
      <c r="P36" s="17">
        <v>0</v>
      </c>
      <c r="Q36" s="20">
        <v>0</v>
      </c>
      <c r="R36" s="20">
        <v>0</v>
      </c>
      <c r="S36" s="20">
        <v>0</v>
      </c>
      <c r="T36" s="20">
        <v>-64.790000000000006</v>
      </c>
      <c r="U36" s="20">
        <v>-452.63</v>
      </c>
      <c r="V36" s="20">
        <v>-463.62</v>
      </c>
      <c r="W36" s="20">
        <v>-532.86</v>
      </c>
      <c r="X36" s="20">
        <v>-220.78</v>
      </c>
      <c r="Y36" s="20">
        <v>-269.25</v>
      </c>
      <c r="Z36" s="20">
        <v>-82.57</v>
      </c>
      <c r="AA36" s="20">
        <v>0</v>
      </c>
      <c r="AB36" s="20">
        <v>0</v>
      </c>
      <c r="AC36" s="17">
        <v>0</v>
      </c>
      <c r="AD36" s="17">
        <v>0</v>
      </c>
      <c r="AE36" s="17">
        <v>0</v>
      </c>
      <c r="AF36" s="17">
        <v>-232.77</v>
      </c>
      <c r="AG36" s="17">
        <v>-1605.69</v>
      </c>
      <c r="AH36" s="17">
        <v>-1623.01</v>
      </c>
      <c r="AI36" s="17">
        <v>-1841.33</v>
      </c>
      <c r="AJ36" s="17">
        <v>-752.61</v>
      </c>
      <c r="AK36" s="17">
        <v>-905.25</v>
      </c>
      <c r="AL36" s="17">
        <v>-273.88</v>
      </c>
      <c r="AM36" s="17">
        <v>0</v>
      </c>
      <c r="AN36" s="17">
        <v>0</v>
      </c>
      <c r="AO36" s="20">
        <v>0</v>
      </c>
      <c r="AP36" s="20">
        <v>0</v>
      </c>
      <c r="AQ36" s="20">
        <v>0</v>
      </c>
      <c r="AR36" s="20">
        <v>-1593.38</v>
      </c>
      <c r="AS36" s="20">
        <v>-11110.92</v>
      </c>
      <c r="AT36" s="20">
        <v>-11358.970000000001</v>
      </c>
      <c r="AU36" s="20">
        <v>-13031.420000000002</v>
      </c>
      <c r="AV36" s="20">
        <v>-5389.0499999999993</v>
      </c>
      <c r="AW36" s="20">
        <v>-6559.47</v>
      </c>
      <c r="AX36" s="20">
        <v>-2007.88</v>
      </c>
      <c r="AY36" s="20">
        <v>0</v>
      </c>
      <c r="AZ36" s="20">
        <v>0</v>
      </c>
      <c r="BA36" s="17">
        <f t="shared" si="1"/>
        <v>-41730.05000000001</v>
      </c>
      <c r="BB36" s="17">
        <f t="shared" si="2"/>
        <v>-2086.5</v>
      </c>
      <c r="BC36" s="17">
        <f t="shared" si="3"/>
        <v>-7234.54</v>
      </c>
      <c r="BD36" s="17">
        <f t="shared" si="4"/>
        <v>-51051.090000000004</v>
      </c>
    </row>
    <row r="37" spans="1:56" x14ac:dyDescent="0.25">
      <c r="A37" t="str">
        <f t="shared" si="0"/>
        <v>CMH.CMH1</v>
      </c>
      <c r="B37" s="1" t="s">
        <v>59</v>
      </c>
      <c r="C37" s="1" t="s">
        <v>60</v>
      </c>
      <c r="D37" s="1" t="s">
        <v>60</v>
      </c>
      <c r="E37" s="17">
        <v>-38736.39</v>
      </c>
      <c r="F37" s="17">
        <v>-154015.77000000002</v>
      </c>
      <c r="G37" s="17">
        <v>-26016.68</v>
      </c>
      <c r="H37" s="17">
        <v>-9563.0999999999985</v>
      </c>
      <c r="I37" s="17">
        <v>-63758.899999999994</v>
      </c>
      <c r="J37" s="17">
        <v>-47815.4</v>
      </c>
      <c r="K37" s="17">
        <v>-248022.7</v>
      </c>
      <c r="L37" s="17">
        <v>-56654.53</v>
      </c>
      <c r="M37" s="17">
        <v>-12491.37</v>
      </c>
      <c r="N37" s="17">
        <v>-14021.16</v>
      </c>
      <c r="O37" s="17">
        <v>-49100.42</v>
      </c>
      <c r="P37" s="17">
        <v>-10145.999999999998</v>
      </c>
      <c r="Q37" s="20">
        <v>-1936.82</v>
      </c>
      <c r="R37" s="20">
        <v>-7700.79</v>
      </c>
      <c r="S37" s="20">
        <v>-1300.83</v>
      </c>
      <c r="T37" s="20">
        <v>-478.16</v>
      </c>
      <c r="U37" s="20">
        <v>-3187.95</v>
      </c>
      <c r="V37" s="20">
        <v>-2390.77</v>
      </c>
      <c r="W37" s="20">
        <v>-12401.14</v>
      </c>
      <c r="X37" s="20">
        <v>-2832.73</v>
      </c>
      <c r="Y37" s="20">
        <v>-624.57000000000005</v>
      </c>
      <c r="Z37" s="20">
        <v>-701.06</v>
      </c>
      <c r="AA37" s="20">
        <v>-2455.02</v>
      </c>
      <c r="AB37" s="20">
        <v>-507.3</v>
      </c>
      <c r="AC37" s="17">
        <v>-7221.03</v>
      </c>
      <c r="AD37" s="17">
        <v>-28351.06</v>
      </c>
      <c r="AE37" s="17">
        <v>-4734.24</v>
      </c>
      <c r="AF37" s="17">
        <v>-1717.86</v>
      </c>
      <c r="AG37" s="17">
        <v>-11309.14</v>
      </c>
      <c r="AH37" s="17">
        <v>-8369.5</v>
      </c>
      <c r="AI37" s="17">
        <v>-42852.76</v>
      </c>
      <c r="AJ37" s="17">
        <v>-9656.31</v>
      </c>
      <c r="AK37" s="17">
        <v>-2099.88</v>
      </c>
      <c r="AL37" s="17">
        <v>-2325.35</v>
      </c>
      <c r="AM37" s="17">
        <v>-8028.43</v>
      </c>
      <c r="AN37" s="17">
        <v>-1636.04</v>
      </c>
      <c r="AO37" s="20">
        <v>-47894.239999999998</v>
      </c>
      <c r="AP37" s="20">
        <v>-190067.62000000002</v>
      </c>
      <c r="AQ37" s="20">
        <v>-32051.75</v>
      </c>
      <c r="AR37" s="20">
        <v>-11759.119999999999</v>
      </c>
      <c r="AS37" s="20">
        <v>-78255.989999999991</v>
      </c>
      <c r="AT37" s="20">
        <v>-58575.67</v>
      </c>
      <c r="AU37" s="20">
        <v>-303276.60000000003</v>
      </c>
      <c r="AV37" s="20">
        <v>-69143.570000000007</v>
      </c>
      <c r="AW37" s="20">
        <v>-15215.82</v>
      </c>
      <c r="AX37" s="20">
        <v>-17047.57</v>
      </c>
      <c r="AY37" s="20">
        <v>-59583.869999999995</v>
      </c>
      <c r="AZ37" s="20">
        <v>-12289.339999999997</v>
      </c>
      <c r="BA37" s="17">
        <f t="shared" ref="BA37:BA68" si="5">SUM(E37:P37)</f>
        <v>-730342.42000000016</v>
      </c>
      <c r="BB37" s="17">
        <f t="shared" ref="BB37:BB68" si="6">SUM(Q37:AB37)</f>
        <v>-36517.14</v>
      </c>
      <c r="BC37" s="17">
        <f t="shared" si="3"/>
        <v>-128301.59999999999</v>
      </c>
      <c r="BD37" s="17">
        <f t="shared" si="4"/>
        <v>-895161.15999999992</v>
      </c>
    </row>
    <row r="38" spans="1:56" x14ac:dyDescent="0.25">
      <c r="A38" t="str">
        <f t="shared" si="0"/>
        <v>CNRL.CNR5</v>
      </c>
      <c r="B38" s="1" t="s">
        <v>61</v>
      </c>
      <c r="C38" s="1" t="s">
        <v>62</v>
      </c>
      <c r="D38" s="1" t="s">
        <v>62</v>
      </c>
      <c r="E38" s="17">
        <v>258.65999999999997</v>
      </c>
      <c r="F38" s="17">
        <v>0</v>
      </c>
      <c r="G38" s="17">
        <v>0</v>
      </c>
      <c r="H38" s="17">
        <v>9.0299999999999994</v>
      </c>
      <c r="I38" s="17">
        <v>406.79</v>
      </c>
      <c r="J38" s="17">
        <v>309.55</v>
      </c>
      <c r="K38" s="17">
        <v>212.91999999999993</v>
      </c>
      <c r="L38" s="17">
        <v>1.7</v>
      </c>
      <c r="M38" s="17">
        <v>5943.66</v>
      </c>
      <c r="N38" s="17">
        <v>0</v>
      </c>
      <c r="O38" s="17">
        <v>0</v>
      </c>
      <c r="P38" s="17">
        <v>50.78</v>
      </c>
      <c r="Q38" s="20">
        <v>12.93</v>
      </c>
      <c r="R38" s="20">
        <v>0</v>
      </c>
      <c r="S38" s="20">
        <v>0</v>
      </c>
      <c r="T38" s="20">
        <v>0.45</v>
      </c>
      <c r="U38" s="20">
        <v>20.34</v>
      </c>
      <c r="V38" s="20">
        <v>15.48</v>
      </c>
      <c r="W38" s="20">
        <v>10.65</v>
      </c>
      <c r="X38" s="20">
        <v>0.09</v>
      </c>
      <c r="Y38" s="20">
        <v>297.18</v>
      </c>
      <c r="Z38" s="20">
        <v>0</v>
      </c>
      <c r="AA38" s="20">
        <v>0</v>
      </c>
      <c r="AB38" s="20">
        <v>2.54</v>
      </c>
      <c r="AC38" s="17">
        <v>48.22</v>
      </c>
      <c r="AD38" s="17">
        <v>0</v>
      </c>
      <c r="AE38" s="17">
        <v>0</v>
      </c>
      <c r="AF38" s="17">
        <v>1.62</v>
      </c>
      <c r="AG38" s="17">
        <v>72.150000000000006</v>
      </c>
      <c r="AH38" s="17">
        <v>54.18</v>
      </c>
      <c r="AI38" s="17">
        <v>36.79</v>
      </c>
      <c r="AJ38" s="17">
        <v>0.28999999999999998</v>
      </c>
      <c r="AK38" s="17">
        <v>999.17</v>
      </c>
      <c r="AL38" s="17">
        <v>0</v>
      </c>
      <c r="AM38" s="17">
        <v>0</v>
      </c>
      <c r="AN38" s="17">
        <v>8.19</v>
      </c>
      <c r="AO38" s="20">
        <v>319.80999999999995</v>
      </c>
      <c r="AP38" s="20">
        <v>0</v>
      </c>
      <c r="AQ38" s="20">
        <v>0</v>
      </c>
      <c r="AR38" s="20">
        <v>11.099999999999998</v>
      </c>
      <c r="AS38" s="20">
        <v>499.28</v>
      </c>
      <c r="AT38" s="20">
        <v>379.21000000000004</v>
      </c>
      <c r="AU38" s="20">
        <v>260.35999999999996</v>
      </c>
      <c r="AV38" s="20">
        <v>2.08</v>
      </c>
      <c r="AW38" s="20">
        <v>7240.01</v>
      </c>
      <c r="AX38" s="20">
        <v>0</v>
      </c>
      <c r="AY38" s="20">
        <v>0</v>
      </c>
      <c r="AZ38" s="20">
        <v>61.51</v>
      </c>
      <c r="BA38" s="17">
        <f t="shared" si="5"/>
        <v>7193.0899999999992</v>
      </c>
      <c r="BB38" s="17">
        <f t="shared" si="6"/>
        <v>359.66</v>
      </c>
      <c r="BC38" s="17">
        <f t="shared" si="3"/>
        <v>1220.6100000000001</v>
      </c>
      <c r="BD38" s="17">
        <f t="shared" si="4"/>
        <v>8773.36</v>
      </c>
    </row>
    <row r="39" spans="1:56" x14ac:dyDescent="0.25">
      <c r="A39" t="str">
        <f t="shared" si="0"/>
        <v>VQW.CR1</v>
      </c>
      <c r="B39" s="1" t="s">
        <v>31</v>
      </c>
      <c r="C39" s="1" t="s">
        <v>63</v>
      </c>
      <c r="D39" s="1" t="s">
        <v>63</v>
      </c>
      <c r="E39" s="17">
        <v>-1505.0599999999981</v>
      </c>
      <c r="F39" s="17">
        <v>-1428.7100000000007</v>
      </c>
      <c r="G39" s="17">
        <v>-625.00000000000011</v>
      </c>
      <c r="H39" s="17">
        <v>-768.15000000000032</v>
      </c>
      <c r="I39" s="17">
        <v>-846.64000000000033</v>
      </c>
      <c r="J39" s="17">
        <v>-393.41999999999985</v>
      </c>
      <c r="K39" s="17">
        <v>-1827.9199999999996</v>
      </c>
      <c r="L39" s="17">
        <v>-640.41999999999985</v>
      </c>
      <c r="M39" s="17">
        <v>-670.83999999999992</v>
      </c>
      <c r="N39" s="17">
        <v>-3079.5800000000004</v>
      </c>
      <c r="O39" s="17">
        <v>-1925.4399999999998</v>
      </c>
      <c r="P39" s="17">
        <v>-3197.6300000000006</v>
      </c>
      <c r="Q39" s="20">
        <v>-75.25</v>
      </c>
      <c r="R39" s="20">
        <v>-71.44</v>
      </c>
      <c r="S39" s="20">
        <v>-31.25</v>
      </c>
      <c r="T39" s="20">
        <v>-38.409999999999997</v>
      </c>
      <c r="U39" s="20">
        <v>-42.33</v>
      </c>
      <c r="V39" s="20">
        <v>-19.670000000000002</v>
      </c>
      <c r="W39" s="20">
        <v>-91.4</v>
      </c>
      <c r="X39" s="20">
        <v>-32.020000000000003</v>
      </c>
      <c r="Y39" s="20">
        <v>-33.54</v>
      </c>
      <c r="Z39" s="20">
        <v>-153.97999999999999</v>
      </c>
      <c r="AA39" s="20">
        <v>-96.27</v>
      </c>
      <c r="AB39" s="20">
        <v>-159.88</v>
      </c>
      <c r="AC39" s="17">
        <v>-280.57</v>
      </c>
      <c r="AD39" s="17">
        <v>-263</v>
      </c>
      <c r="AE39" s="17">
        <v>-113.73</v>
      </c>
      <c r="AF39" s="17">
        <v>-137.99</v>
      </c>
      <c r="AG39" s="17">
        <v>-150.16999999999999</v>
      </c>
      <c r="AH39" s="17">
        <v>-68.86</v>
      </c>
      <c r="AI39" s="17">
        <v>-315.82</v>
      </c>
      <c r="AJ39" s="17">
        <v>-109.15</v>
      </c>
      <c r="AK39" s="17">
        <v>-112.77</v>
      </c>
      <c r="AL39" s="17">
        <v>-510.74</v>
      </c>
      <c r="AM39" s="17">
        <v>-314.83</v>
      </c>
      <c r="AN39" s="17">
        <v>-515.62</v>
      </c>
      <c r="AO39" s="20">
        <v>-1860.8799999999981</v>
      </c>
      <c r="AP39" s="20">
        <v>-1763.1500000000008</v>
      </c>
      <c r="AQ39" s="20">
        <v>-769.98000000000013</v>
      </c>
      <c r="AR39" s="20">
        <v>-944.5500000000003</v>
      </c>
      <c r="AS39" s="20">
        <v>-1039.1400000000003</v>
      </c>
      <c r="AT39" s="20">
        <v>-481.94999999999987</v>
      </c>
      <c r="AU39" s="20">
        <v>-2235.14</v>
      </c>
      <c r="AV39" s="20">
        <v>-781.5899999999998</v>
      </c>
      <c r="AW39" s="20">
        <v>-817.14999999999986</v>
      </c>
      <c r="AX39" s="20">
        <v>-3744.3</v>
      </c>
      <c r="AY39" s="20">
        <v>-2336.54</v>
      </c>
      <c r="AZ39" s="20">
        <v>-3873.1300000000006</v>
      </c>
      <c r="BA39" s="17">
        <f t="shared" si="5"/>
        <v>-16908.810000000001</v>
      </c>
      <c r="BB39" s="17">
        <f t="shared" si="6"/>
        <v>-845.43999999999994</v>
      </c>
      <c r="BC39" s="17">
        <f t="shared" si="3"/>
        <v>-2893.25</v>
      </c>
      <c r="BD39" s="17">
        <f t="shared" si="4"/>
        <v>-20647.5</v>
      </c>
    </row>
    <row r="40" spans="1:56" x14ac:dyDescent="0.25">
      <c r="A40" t="str">
        <f t="shared" si="0"/>
        <v>CHD.CRE1</v>
      </c>
      <c r="B40" s="1" t="s">
        <v>261</v>
      </c>
      <c r="C40" s="1" t="s">
        <v>241</v>
      </c>
      <c r="D40" s="1" t="s">
        <v>241</v>
      </c>
      <c r="E40" s="17">
        <v>0</v>
      </c>
      <c r="F40" s="17">
        <v>0</v>
      </c>
      <c r="G40" s="17">
        <v>0</v>
      </c>
      <c r="H40" s="17">
        <v>0</v>
      </c>
      <c r="I40" s="17">
        <v>0</v>
      </c>
      <c r="J40" s="17">
        <v>0</v>
      </c>
      <c r="K40" s="17">
        <v>0</v>
      </c>
      <c r="L40" s="17">
        <v>0</v>
      </c>
      <c r="M40" s="17">
        <v>0</v>
      </c>
      <c r="N40" s="17">
        <v>0</v>
      </c>
      <c r="O40" s="17">
        <v>0</v>
      </c>
      <c r="P40" s="17">
        <v>0</v>
      </c>
      <c r="Q40" s="20">
        <v>0</v>
      </c>
      <c r="R40" s="20">
        <v>0</v>
      </c>
      <c r="S40" s="20">
        <v>0</v>
      </c>
      <c r="T40" s="20">
        <v>0</v>
      </c>
      <c r="U40" s="20">
        <v>0</v>
      </c>
      <c r="V40" s="20">
        <v>0</v>
      </c>
      <c r="W40" s="20">
        <v>0</v>
      </c>
      <c r="X40" s="20">
        <v>0</v>
      </c>
      <c r="Y40" s="20">
        <v>0</v>
      </c>
      <c r="Z40" s="20">
        <v>0</v>
      </c>
      <c r="AA40" s="20">
        <v>0</v>
      </c>
      <c r="AB40" s="20">
        <v>0</v>
      </c>
      <c r="AC40" s="17">
        <v>0</v>
      </c>
      <c r="AD40" s="17">
        <v>0</v>
      </c>
      <c r="AE40" s="17">
        <v>0</v>
      </c>
      <c r="AF40" s="17">
        <v>0</v>
      </c>
      <c r="AG40" s="17">
        <v>0</v>
      </c>
      <c r="AH40" s="17">
        <v>0</v>
      </c>
      <c r="AI40" s="17">
        <v>0</v>
      </c>
      <c r="AJ40" s="17">
        <v>0</v>
      </c>
      <c r="AK40" s="17">
        <v>0</v>
      </c>
      <c r="AL40" s="17">
        <v>0</v>
      </c>
      <c r="AM40" s="17">
        <v>0</v>
      </c>
      <c r="AN40" s="17">
        <v>0</v>
      </c>
      <c r="AO40" s="20">
        <v>0</v>
      </c>
      <c r="AP40" s="20">
        <v>0</v>
      </c>
      <c r="AQ40" s="20">
        <v>0</v>
      </c>
      <c r="AR40" s="20">
        <v>0</v>
      </c>
      <c r="AS40" s="20">
        <v>0</v>
      </c>
      <c r="AT40" s="20">
        <v>0</v>
      </c>
      <c r="AU40" s="20">
        <v>0</v>
      </c>
      <c r="AV40" s="20">
        <v>0</v>
      </c>
      <c r="AW40" s="20">
        <v>0</v>
      </c>
      <c r="AX40" s="20">
        <v>0</v>
      </c>
      <c r="AY40" s="20">
        <v>0</v>
      </c>
      <c r="AZ40" s="20">
        <v>0</v>
      </c>
      <c r="BA40" s="17">
        <f t="shared" si="5"/>
        <v>0</v>
      </c>
      <c r="BB40" s="17">
        <f t="shared" si="6"/>
        <v>0</v>
      </c>
      <c r="BC40" s="17">
        <f t="shared" si="3"/>
        <v>0</v>
      </c>
      <c r="BD40" s="17">
        <f t="shared" si="4"/>
        <v>0</v>
      </c>
    </row>
    <row r="41" spans="1:56" x14ac:dyDescent="0.25">
      <c r="A41" t="str">
        <f t="shared" si="0"/>
        <v>CWPI.CRE1</v>
      </c>
      <c r="B41" s="1" t="s">
        <v>71</v>
      </c>
      <c r="C41" s="1" t="s">
        <v>241</v>
      </c>
      <c r="D41" s="1" t="s">
        <v>241</v>
      </c>
      <c r="E41" s="17">
        <v>0</v>
      </c>
      <c r="F41" s="17">
        <v>0</v>
      </c>
      <c r="G41" s="17">
        <v>276.92999999999995</v>
      </c>
      <c r="H41" s="17">
        <v>357.22000000000008</v>
      </c>
      <c r="I41" s="17">
        <v>456.42</v>
      </c>
      <c r="J41" s="17">
        <v>164.98</v>
      </c>
      <c r="K41" s="17">
        <v>215.76999999999998</v>
      </c>
      <c r="L41" s="17">
        <v>51.889999999999993</v>
      </c>
      <c r="M41" s="17">
        <v>74.77</v>
      </c>
      <c r="N41" s="17">
        <v>156.33999999999997</v>
      </c>
      <c r="O41" s="17">
        <v>52.72</v>
      </c>
      <c r="P41" s="17">
        <v>0</v>
      </c>
      <c r="Q41" s="20">
        <v>0</v>
      </c>
      <c r="R41" s="20">
        <v>0</v>
      </c>
      <c r="S41" s="20">
        <v>13.85</v>
      </c>
      <c r="T41" s="20">
        <v>17.86</v>
      </c>
      <c r="U41" s="20">
        <v>22.82</v>
      </c>
      <c r="V41" s="20">
        <v>8.25</v>
      </c>
      <c r="W41" s="20">
        <v>10.79</v>
      </c>
      <c r="X41" s="20">
        <v>2.59</v>
      </c>
      <c r="Y41" s="20">
        <v>3.74</v>
      </c>
      <c r="Z41" s="20">
        <v>7.82</v>
      </c>
      <c r="AA41" s="20">
        <v>2.64</v>
      </c>
      <c r="AB41" s="20">
        <v>0</v>
      </c>
      <c r="AC41" s="17">
        <v>0</v>
      </c>
      <c r="AD41" s="17">
        <v>0</v>
      </c>
      <c r="AE41" s="17">
        <v>50.39</v>
      </c>
      <c r="AF41" s="17">
        <v>64.17</v>
      </c>
      <c r="AG41" s="17">
        <v>80.959999999999994</v>
      </c>
      <c r="AH41" s="17">
        <v>28.88</v>
      </c>
      <c r="AI41" s="17">
        <v>37.28</v>
      </c>
      <c r="AJ41" s="17">
        <v>8.84</v>
      </c>
      <c r="AK41" s="17">
        <v>12.57</v>
      </c>
      <c r="AL41" s="17">
        <v>25.93</v>
      </c>
      <c r="AM41" s="17">
        <v>8.6199999999999992</v>
      </c>
      <c r="AN41" s="17">
        <v>0</v>
      </c>
      <c r="AO41" s="20">
        <v>0</v>
      </c>
      <c r="AP41" s="20">
        <v>0</v>
      </c>
      <c r="AQ41" s="20">
        <v>341.16999999999996</v>
      </c>
      <c r="AR41" s="20">
        <v>439.25000000000011</v>
      </c>
      <c r="AS41" s="20">
        <v>560.20000000000005</v>
      </c>
      <c r="AT41" s="20">
        <v>202.10999999999999</v>
      </c>
      <c r="AU41" s="20">
        <v>263.83999999999997</v>
      </c>
      <c r="AV41" s="20">
        <v>63.319999999999993</v>
      </c>
      <c r="AW41" s="20">
        <v>91.079999999999984</v>
      </c>
      <c r="AX41" s="20">
        <v>190.08999999999997</v>
      </c>
      <c r="AY41" s="20">
        <v>63.98</v>
      </c>
      <c r="AZ41" s="20">
        <v>0</v>
      </c>
      <c r="BA41" s="17">
        <f t="shared" si="5"/>
        <v>1807.0400000000002</v>
      </c>
      <c r="BB41" s="17">
        <f t="shared" si="6"/>
        <v>90.36</v>
      </c>
      <c r="BC41" s="17">
        <f t="shared" si="3"/>
        <v>317.63999999999993</v>
      </c>
      <c r="BD41" s="17">
        <f t="shared" si="4"/>
        <v>2215.04</v>
      </c>
    </row>
    <row r="42" spans="1:56" x14ac:dyDescent="0.25">
      <c r="A42" t="str">
        <f>B42&amp;"."&amp;IF(D42="CES1/CES2",C42,IF(C42="CRE1/CRE2",C42,D42))</f>
        <v>CWPI.CRE1/CRE2</v>
      </c>
      <c r="B42" s="1" t="s">
        <v>71</v>
      </c>
      <c r="C42" s="1" t="s">
        <v>262</v>
      </c>
      <c r="D42" s="1" t="s">
        <v>241</v>
      </c>
      <c r="E42" s="17">
        <v>0</v>
      </c>
      <c r="F42" s="17">
        <v>192.15</v>
      </c>
      <c r="G42" s="17">
        <v>0</v>
      </c>
      <c r="H42" s="17">
        <v>0</v>
      </c>
      <c r="I42" s="17">
        <v>0</v>
      </c>
      <c r="J42" s="17">
        <v>0</v>
      </c>
      <c r="K42" s="17">
        <v>0</v>
      </c>
      <c r="L42" s="17">
        <v>0</v>
      </c>
      <c r="M42" s="17">
        <v>0</v>
      </c>
      <c r="N42" s="17">
        <v>0</v>
      </c>
      <c r="O42" s="17">
        <v>0</v>
      </c>
      <c r="P42" s="17">
        <v>0</v>
      </c>
      <c r="Q42" s="20">
        <v>0</v>
      </c>
      <c r="R42" s="20">
        <v>9.61</v>
      </c>
      <c r="S42" s="20">
        <v>0</v>
      </c>
      <c r="T42" s="20">
        <v>0</v>
      </c>
      <c r="U42" s="20">
        <v>0</v>
      </c>
      <c r="V42" s="20">
        <v>0</v>
      </c>
      <c r="W42" s="20">
        <v>0</v>
      </c>
      <c r="X42" s="20">
        <v>0</v>
      </c>
      <c r="Y42" s="20">
        <v>0</v>
      </c>
      <c r="Z42" s="20">
        <v>0</v>
      </c>
      <c r="AA42" s="20">
        <v>0</v>
      </c>
      <c r="AB42" s="20">
        <v>0</v>
      </c>
      <c r="AC42" s="17">
        <v>0</v>
      </c>
      <c r="AD42" s="17">
        <v>35.369999999999997</v>
      </c>
      <c r="AE42" s="17">
        <v>0</v>
      </c>
      <c r="AF42" s="17">
        <v>0</v>
      </c>
      <c r="AG42" s="17">
        <v>0</v>
      </c>
      <c r="AH42" s="17">
        <v>0</v>
      </c>
      <c r="AI42" s="17">
        <v>0</v>
      </c>
      <c r="AJ42" s="17">
        <v>0</v>
      </c>
      <c r="AK42" s="17">
        <v>0</v>
      </c>
      <c r="AL42" s="17">
        <v>0</v>
      </c>
      <c r="AM42" s="17">
        <v>0</v>
      </c>
      <c r="AN42" s="17">
        <v>0</v>
      </c>
      <c r="AO42" s="20">
        <v>0</v>
      </c>
      <c r="AP42" s="20">
        <v>237.13</v>
      </c>
      <c r="AQ42" s="20">
        <v>0</v>
      </c>
      <c r="AR42" s="20">
        <v>0</v>
      </c>
      <c r="AS42" s="20">
        <v>0</v>
      </c>
      <c r="AT42" s="20">
        <v>0</v>
      </c>
      <c r="AU42" s="20">
        <v>0</v>
      </c>
      <c r="AV42" s="20">
        <v>0</v>
      </c>
      <c r="AW42" s="20">
        <v>0</v>
      </c>
      <c r="AX42" s="20">
        <v>0</v>
      </c>
      <c r="AY42" s="20">
        <v>0</v>
      </c>
      <c r="AZ42" s="20">
        <v>0</v>
      </c>
      <c r="BA42" s="17">
        <f t="shared" si="5"/>
        <v>192.15</v>
      </c>
      <c r="BB42" s="17">
        <f t="shared" si="6"/>
        <v>9.61</v>
      </c>
      <c r="BC42" s="17">
        <f t="shared" si="3"/>
        <v>35.369999999999997</v>
      </c>
      <c r="BD42" s="17">
        <f t="shared" si="4"/>
        <v>237.13</v>
      </c>
    </row>
    <row r="43" spans="1:56" x14ac:dyDescent="0.25">
      <c r="A43" t="str">
        <f t="shared" ref="A43:A106" si="7">B43&amp;"."&amp;IF(D43="CES1/CES2",C43,IF(C43="CRE1/CRE2",C43,D43))</f>
        <v>CHD.CRE2</v>
      </c>
      <c r="B43" s="1" t="s">
        <v>261</v>
      </c>
      <c r="C43" s="1" t="s">
        <v>242</v>
      </c>
      <c r="D43" s="1" t="s">
        <v>242</v>
      </c>
      <c r="E43" s="17">
        <v>0</v>
      </c>
      <c r="F43" s="17">
        <v>0</v>
      </c>
      <c r="G43" s="17">
        <v>0</v>
      </c>
      <c r="H43" s="17">
        <v>0</v>
      </c>
      <c r="I43" s="17">
        <v>0</v>
      </c>
      <c r="J43" s="17">
        <v>0</v>
      </c>
      <c r="K43" s="17">
        <v>0</v>
      </c>
      <c r="L43" s="17">
        <v>0</v>
      </c>
      <c r="M43" s="17">
        <v>0</v>
      </c>
      <c r="N43" s="17">
        <v>0</v>
      </c>
      <c r="O43" s="17">
        <v>0</v>
      </c>
      <c r="P43" s="17">
        <v>0</v>
      </c>
      <c r="Q43" s="20">
        <v>0</v>
      </c>
      <c r="R43" s="20">
        <v>0</v>
      </c>
      <c r="S43" s="20">
        <v>0</v>
      </c>
      <c r="T43" s="20">
        <v>0</v>
      </c>
      <c r="U43" s="20">
        <v>0</v>
      </c>
      <c r="V43" s="20">
        <v>0</v>
      </c>
      <c r="W43" s="20">
        <v>0</v>
      </c>
      <c r="X43" s="20">
        <v>0</v>
      </c>
      <c r="Y43" s="20">
        <v>0</v>
      </c>
      <c r="Z43" s="20">
        <v>0</v>
      </c>
      <c r="AA43" s="20">
        <v>0</v>
      </c>
      <c r="AB43" s="20">
        <v>0</v>
      </c>
      <c r="AC43" s="17">
        <v>0</v>
      </c>
      <c r="AD43" s="17">
        <v>0</v>
      </c>
      <c r="AE43" s="17">
        <v>0</v>
      </c>
      <c r="AF43" s="17">
        <v>0</v>
      </c>
      <c r="AG43" s="17">
        <v>0</v>
      </c>
      <c r="AH43" s="17">
        <v>0</v>
      </c>
      <c r="AI43" s="17">
        <v>0</v>
      </c>
      <c r="AJ43" s="17">
        <v>0</v>
      </c>
      <c r="AK43" s="17">
        <v>0</v>
      </c>
      <c r="AL43" s="17">
        <v>0</v>
      </c>
      <c r="AM43" s="17">
        <v>0</v>
      </c>
      <c r="AN43" s="17">
        <v>0</v>
      </c>
      <c r="AO43" s="20">
        <v>0</v>
      </c>
      <c r="AP43" s="20">
        <v>0</v>
      </c>
      <c r="AQ43" s="20">
        <v>0</v>
      </c>
      <c r="AR43" s="20">
        <v>0</v>
      </c>
      <c r="AS43" s="20">
        <v>0</v>
      </c>
      <c r="AT43" s="20">
        <v>0</v>
      </c>
      <c r="AU43" s="20">
        <v>0</v>
      </c>
      <c r="AV43" s="20">
        <v>0</v>
      </c>
      <c r="AW43" s="20">
        <v>0</v>
      </c>
      <c r="AX43" s="20">
        <v>0</v>
      </c>
      <c r="AY43" s="20">
        <v>0</v>
      </c>
      <c r="AZ43" s="20">
        <v>0</v>
      </c>
      <c r="BA43" s="17">
        <f t="shared" si="5"/>
        <v>0</v>
      </c>
      <c r="BB43" s="17">
        <f t="shared" si="6"/>
        <v>0</v>
      </c>
      <c r="BC43" s="17">
        <f t="shared" si="3"/>
        <v>0</v>
      </c>
      <c r="BD43" s="17">
        <f t="shared" si="4"/>
        <v>0</v>
      </c>
    </row>
    <row r="44" spans="1:56" x14ac:dyDescent="0.25">
      <c r="A44" t="str">
        <f t="shared" si="7"/>
        <v>CWPI.CRE2</v>
      </c>
      <c r="B44" s="1" t="s">
        <v>71</v>
      </c>
      <c r="C44" s="1" t="s">
        <v>242</v>
      </c>
      <c r="D44" s="1" t="s">
        <v>242</v>
      </c>
      <c r="E44" s="17">
        <v>0</v>
      </c>
      <c r="F44" s="17">
        <v>0</v>
      </c>
      <c r="G44" s="17">
        <v>0</v>
      </c>
      <c r="H44" s="17">
        <v>114.62</v>
      </c>
      <c r="I44" s="17">
        <v>153.28</v>
      </c>
      <c r="J44" s="17">
        <v>69.14</v>
      </c>
      <c r="K44" s="17">
        <v>155.94999999999999</v>
      </c>
      <c r="L44" s="17">
        <v>54.750000000000007</v>
      </c>
      <c r="M44" s="17">
        <v>50.179999999999993</v>
      </c>
      <c r="N44" s="17">
        <v>116.67000000000002</v>
      </c>
      <c r="O44" s="17">
        <v>72.039999999999992</v>
      </c>
      <c r="P44" s="17">
        <v>0</v>
      </c>
      <c r="Q44" s="20">
        <v>0</v>
      </c>
      <c r="R44" s="20">
        <v>0</v>
      </c>
      <c r="S44" s="20">
        <v>0</v>
      </c>
      <c r="T44" s="20">
        <v>5.73</v>
      </c>
      <c r="U44" s="20">
        <v>7.66</v>
      </c>
      <c r="V44" s="20">
        <v>3.46</v>
      </c>
      <c r="W44" s="20">
        <v>7.8</v>
      </c>
      <c r="X44" s="20">
        <v>2.74</v>
      </c>
      <c r="Y44" s="20">
        <v>2.5099999999999998</v>
      </c>
      <c r="Z44" s="20">
        <v>5.83</v>
      </c>
      <c r="AA44" s="20">
        <v>3.6</v>
      </c>
      <c r="AB44" s="20">
        <v>0</v>
      </c>
      <c r="AC44" s="17">
        <v>0</v>
      </c>
      <c r="AD44" s="17">
        <v>0</v>
      </c>
      <c r="AE44" s="17">
        <v>0</v>
      </c>
      <c r="AF44" s="17">
        <v>20.59</v>
      </c>
      <c r="AG44" s="17">
        <v>27.19</v>
      </c>
      <c r="AH44" s="17">
        <v>12.1</v>
      </c>
      <c r="AI44" s="17">
        <v>26.94</v>
      </c>
      <c r="AJ44" s="17">
        <v>9.33</v>
      </c>
      <c r="AK44" s="17">
        <v>8.44</v>
      </c>
      <c r="AL44" s="17">
        <v>19.350000000000001</v>
      </c>
      <c r="AM44" s="17">
        <v>11.78</v>
      </c>
      <c r="AN44" s="17">
        <v>0</v>
      </c>
      <c r="AO44" s="20">
        <v>0</v>
      </c>
      <c r="AP44" s="20">
        <v>0</v>
      </c>
      <c r="AQ44" s="20">
        <v>0</v>
      </c>
      <c r="AR44" s="20">
        <v>140.94</v>
      </c>
      <c r="AS44" s="20">
        <v>188.13</v>
      </c>
      <c r="AT44" s="20">
        <v>84.699999999999989</v>
      </c>
      <c r="AU44" s="20">
        <v>190.69</v>
      </c>
      <c r="AV44" s="20">
        <v>66.820000000000007</v>
      </c>
      <c r="AW44" s="20">
        <v>61.129999999999988</v>
      </c>
      <c r="AX44" s="20">
        <v>141.85000000000002</v>
      </c>
      <c r="AY44" s="20">
        <v>87.419999999999987</v>
      </c>
      <c r="AZ44" s="20">
        <v>0</v>
      </c>
      <c r="BA44" s="17">
        <f t="shared" si="5"/>
        <v>786.62999999999988</v>
      </c>
      <c r="BB44" s="17">
        <f t="shared" si="6"/>
        <v>39.33</v>
      </c>
      <c r="BC44" s="17">
        <f t="shared" si="3"/>
        <v>135.72</v>
      </c>
      <c r="BD44" s="17">
        <f t="shared" si="4"/>
        <v>961.68000000000006</v>
      </c>
    </row>
    <row r="45" spans="1:56" x14ac:dyDescent="0.25">
      <c r="A45" t="str">
        <f t="shared" si="7"/>
        <v>VQW.CRE3</v>
      </c>
      <c r="B45" s="1" t="s">
        <v>31</v>
      </c>
      <c r="C45" s="1" t="s">
        <v>64</v>
      </c>
      <c r="D45" s="1" t="s">
        <v>64</v>
      </c>
      <c r="E45" s="17">
        <v>3782.7299999999987</v>
      </c>
      <c r="F45" s="17">
        <v>4190.71</v>
      </c>
      <c r="G45" s="17">
        <v>1660.3400000000004</v>
      </c>
      <c r="H45" s="17">
        <v>2440.04</v>
      </c>
      <c r="I45" s="17">
        <v>3011.9299999999994</v>
      </c>
      <c r="J45" s="17">
        <v>1297.68</v>
      </c>
      <c r="K45" s="17">
        <v>3241.4900000000007</v>
      </c>
      <c r="L45" s="17">
        <v>1070.9299999999998</v>
      </c>
      <c r="M45" s="17">
        <v>1062.8499999999999</v>
      </c>
      <c r="N45" s="17">
        <v>1751.7100000000005</v>
      </c>
      <c r="O45" s="17">
        <v>1724.5699999999993</v>
      </c>
      <c r="P45" s="17">
        <v>1711.2200000000007</v>
      </c>
      <c r="Q45" s="20">
        <v>189.14</v>
      </c>
      <c r="R45" s="20">
        <v>209.54</v>
      </c>
      <c r="S45" s="20">
        <v>83.02</v>
      </c>
      <c r="T45" s="20">
        <v>122</v>
      </c>
      <c r="U45" s="20">
        <v>150.6</v>
      </c>
      <c r="V45" s="20">
        <v>64.88</v>
      </c>
      <c r="W45" s="20">
        <v>162.07</v>
      </c>
      <c r="X45" s="20">
        <v>53.55</v>
      </c>
      <c r="Y45" s="20">
        <v>53.14</v>
      </c>
      <c r="Z45" s="20">
        <v>87.59</v>
      </c>
      <c r="AA45" s="20">
        <v>86.23</v>
      </c>
      <c r="AB45" s="20">
        <v>85.56</v>
      </c>
      <c r="AC45" s="17">
        <v>705.16</v>
      </c>
      <c r="AD45" s="17">
        <v>771.42</v>
      </c>
      <c r="AE45" s="17">
        <v>302.13</v>
      </c>
      <c r="AF45" s="17">
        <v>438.31</v>
      </c>
      <c r="AG45" s="17">
        <v>534.24</v>
      </c>
      <c r="AH45" s="17">
        <v>227.14</v>
      </c>
      <c r="AI45" s="17">
        <v>560.05999999999995</v>
      </c>
      <c r="AJ45" s="17">
        <v>182.53</v>
      </c>
      <c r="AK45" s="17">
        <v>178.67</v>
      </c>
      <c r="AL45" s="17">
        <v>290.51</v>
      </c>
      <c r="AM45" s="17">
        <v>281.99</v>
      </c>
      <c r="AN45" s="17">
        <v>275.93</v>
      </c>
      <c r="AO45" s="20">
        <v>4677.0299999999988</v>
      </c>
      <c r="AP45" s="20">
        <v>5171.67</v>
      </c>
      <c r="AQ45" s="20">
        <v>2045.4900000000002</v>
      </c>
      <c r="AR45" s="20">
        <v>3000.35</v>
      </c>
      <c r="AS45" s="20">
        <v>3696.7699999999995</v>
      </c>
      <c r="AT45" s="20">
        <v>1589.6999999999998</v>
      </c>
      <c r="AU45" s="20">
        <v>3963.6200000000008</v>
      </c>
      <c r="AV45" s="20">
        <v>1307.0099999999998</v>
      </c>
      <c r="AW45" s="20">
        <v>1294.6600000000001</v>
      </c>
      <c r="AX45" s="20">
        <v>2129.8100000000004</v>
      </c>
      <c r="AY45" s="20">
        <v>2092.7899999999991</v>
      </c>
      <c r="AZ45" s="20">
        <v>2072.7100000000005</v>
      </c>
      <c r="BA45" s="17">
        <f t="shared" si="5"/>
        <v>26946.2</v>
      </c>
      <c r="BB45" s="17">
        <f t="shared" si="6"/>
        <v>1347.32</v>
      </c>
      <c r="BC45" s="17">
        <f t="shared" si="3"/>
        <v>4748.09</v>
      </c>
      <c r="BD45" s="17">
        <f t="shared" si="4"/>
        <v>33041.609999999993</v>
      </c>
    </row>
    <row r="46" spans="1:56" x14ac:dyDescent="0.25">
      <c r="A46" t="str">
        <f t="shared" si="7"/>
        <v>CRR.CRR1</v>
      </c>
      <c r="B46" s="1" t="s">
        <v>65</v>
      </c>
      <c r="C46" s="1" t="s">
        <v>66</v>
      </c>
      <c r="D46" s="1" t="s">
        <v>66</v>
      </c>
      <c r="E46" s="17">
        <v>-1411.1999999999978</v>
      </c>
      <c r="F46" s="17">
        <v>-1535.1199999999983</v>
      </c>
      <c r="G46" s="17">
        <v>-654.65000000000123</v>
      </c>
      <c r="H46" s="17">
        <v>-649.16000000000031</v>
      </c>
      <c r="I46" s="17">
        <v>-728.7399999999999</v>
      </c>
      <c r="J46" s="17">
        <v>-338.09000000000071</v>
      </c>
      <c r="K46" s="17">
        <v>-2814.7999999999984</v>
      </c>
      <c r="L46" s="17">
        <v>-1081.2000000000003</v>
      </c>
      <c r="M46" s="17">
        <v>-879.50999999999965</v>
      </c>
      <c r="N46" s="17">
        <v>-5910.1900000000005</v>
      </c>
      <c r="O46" s="17">
        <v>-5132</v>
      </c>
      <c r="P46" s="17">
        <v>-6325.9099999999971</v>
      </c>
      <c r="Q46" s="20">
        <v>-70.56</v>
      </c>
      <c r="R46" s="20">
        <v>-76.760000000000005</v>
      </c>
      <c r="S46" s="20">
        <v>-32.729999999999997</v>
      </c>
      <c r="T46" s="20">
        <v>-32.46</v>
      </c>
      <c r="U46" s="20">
        <v>-36.44</v>
      </c>
      <c r="V46" s="20">
        <v>-16.899999999999999</v>
      </c>
      <c r="W46" s="20">
        <v>-140.74</v>
      </c>
      <c r="X46" s="20">
        <v>-54.06</v>
      </c>
      <c r="Y46" s="20">
        <v>-43.98</v>
      </c>
      <c r="Z46" s="20">
        <v>-295.51</v>
      </c>
      <c r="AA46" s="20">
        <v>-256.60000000000002</v>
      </c>
      <c r="AB46" s="20">
        <v>-316.3</v>
      </c>
      <c r="AC46" s="17">
        <v>-263.07</v>
      </c>
      <c r="AD46" s="17">
        <v>-282.58</v>
      </c>
      <c r="AE46" s="17">
        <v>-119.13</v>
      </c>
      <c r="AF46" s="17">
        <v>-116.61</v>
      </c>
      <c r="AG46" s="17">
        <v>-129.26</v>
      </c>
      <c r="AH46" s="17">
        <v>-59.18</v>
      </c>
      <c r="AI46" s="17">
        <v>-486.33</v>
      </c>
      <c r="AJ46" s="17">
        <v>-184.28</v>
      </c>
      <c r="AK46" s="17">
        <v>-147.85</v>
      </c>
      <c r="AL46" s="17">
        <v>-980.18</v>
      </c>
      <c r="AM46" s="17">
        <v>-839.14</v>
      </c>
      <c r="AN46" s="17">
        <v>-1020.05</v>
      </c>
      <c r="AO46" s="20">
        <v>-1744.8299999999977</v>
      </c>
      <c r="AP46" s="20">
        <v>-1894.4599999999982</v>
      </c>
      <c r="AQ46" s="20">
        <v>-806.51000000000124</v>
      </c>
      <c r="AR46" s="20">
        <v>-798.23000000000036</v>
      </c>
      <c r="AS46" s="20">
        <v>-894.43999999999983</v>
      </c>
      <c r="AT46" s="20">
        <v>-414.1700000000007</v>
      </c>
      <c r="AU46" s="20">
        <v>-3441.8699999999981</v>
      </c>
      <c r="AV46" s="20">
        <v>-1319.5400000000002</v>
      </c>
      <c r="AW46" s="20">
        <v>-1071.3399999999997</v>
      </c>
      <c r="AX46" s="20">
        <v>-7185.880000000001</v>
      </c>
      <c r="AY46" s="20">
        <v>-6227.7400000000007</v>
      </c>
      <c r="AZ46" s="20">
        <v>-7662.2599999999975</v>
      </c>
      <c r="BA46" s="17">
        <f t="shared" si="5"/>
        <v>-27460.569999999992</v>
      </c>
      <c r="BB46" s="17">
        <f t="shared" si="6"/>
        <v>-1373.04</v>
      </c>
      <c r="BC46" s="17">
        <f t="shared" si="3"/>
        <v>-4627.66</v>
      </c>
      <c r="BD46" s="17">
        <f t="shared" si="4"/>
        <v>-33461.269999999997</v>
      </c>
    </row>
    <row r="47" spans="1:56" x14ac:dyDescent="0.25">
      <c r="A47" t="str">
        <f t="shared" si="7"/>
        <v>EGPI.CRS1</v>
      </c>
      <c r="B47" s="1" t="s">
        <v>67</v>
      </c>
      <c r="C47" s="1" t="s">
        <v>68</v>
      </c>
      <c r="D47" s="1" t="s">
        <v>68</v>
      </c>
      <c r="E47" s="17">
        <v>697.31999999999937</v>
      </c>
      <c r="F47" s="17">
        <v>1920.6799999999996</v>
      </c>
      <c r="G47" s="17">
        <v>485.61999999999995</v>
      </c>
      <c r="H47" s="17">
        <v>31.299999999999969</v>
      </c>
      <c r="I47" s="17">
        <v>595.29000000000019</v>
      </c>
      <c r="J47" s="17">
        <v>781.78999999999951</v>
      </c>
      <c r="K47" s="17">
        <v>-3277.4300000000012</v>
      </c>
      <c r="L47" s="17">
        <v>-672.41999999999962</v>
      </c>
      <c r="M47" s="17">
        <v>-18.479999999999997</v>
      </c>
      <c r="N47" s="17">
        <v>-438.52000000000004</v>
      </c>
      <c r="O47" s="17">
        <v>-2383.7400000000002</v>
      </c>
      <c r="P47" s="17">
        <v>-429.01</v>
      </c>
      <c r="Q47" s="20">
        <v>34.869999999999997</v>
      </c>
      <c r="R47" s="20">
        <v>96.03</v>
      </c>
      <c r="S47" s="20">
        <v>24.28</v>
      </c>
      <c r="T47" s="20">
        <v>1.57</v>
      </c>
      <c r="U47" s="20">
        <v>29.76</v>
      </c>
      <c r="V47" s="20">
        <v>39.090000000000003</v>
      </c>
      <c r="W47" s="20">
        <v>-163.87</v>
      </c>
      <c r="X47" s="20">
        <v>-33.619999999999997</v>
      </c>
      <c r="Y47" s="20">
        <v>-0.92</v>
      </c>
      <c r="Z47" s="20">
        <v>-21.93</v>
      </c>
      <c r="AA47" s="20">
        <v>-119.19</v>
      </c>
      <c r="AB47" s="20">
        <v>-21.45</v>
      </c>
      <c r="AC47" s="17">
        <v>129.99</v>
      </c>
      <c r="AD47" s="17">
        <v>353.56</v>
      </c>
      <c r="AE47" s="17">
        <v>88.37</v>
      </c>
      <c r="AF47" s="17">
        <v>5.62</v>
      </c>
      <c r="AG47" s="17">
        <v>105.59</v>
      </c>
      <c r="AH47" s="17">
        <v>136.84</v>
      </c>
      <c r="AI47" s="17">
        <v>-566.27</v>
      </c>
      <c r="AJ47" s="17">
        <v>-114.61</v>
      </c>
      <c r="AK47" s="17">
        <v>-3.11</v>
      </c>
      <c r="AL47" s="17">
        <v>-72.73</v>
      </c>
      <c r="AM47" s="17">
        <v>-389.77</v>
      </c>
      <c r="AN47" s="17">
        <v>-69.180000000000007</v>
      </c>
      <c r="AO47" s="20">
        <v>862.17999999999938</v>
      </c>
      <c r="AP47" s="20">
        <v>2370.2699999999995</v>
      </c>
      <c r="AQ47" s="20">
        <v>598.27</v>
      </c>
      <c r="AR47" s="20">
        <v>38.489999999999966</v>
      </c>
      <c r="AS47" s="20">
        <v>730.64000000000021</v>
      </c>
      <c r="AT47" s="20">
        <v>957.71999999999957</v>
      </c>
      <c r="AU47" s="20">
        <v>-4007.5700000000011</v>
      </c>
      <c r="AV47" s="20">
        <v>-820.64999999999964</v>
      </c>
      <c r="AW47" s="20">
        <v>-22.509999999999998</v>
      </c>
      <c r="AX47" s="20">
        <v>-533.18000000000006</v>
      </c>
      <c r="AY47" s="20">
        <v>-2892.7000000000003</v>
      </c>
      <c r="AZ47" s="20">
        <v>-519.64</v>
      </c>
      <c r="BA47" s="17">
        <f t="shared" si="5"/>
        <v>-2707.6000000000031</v>
      </c>
      <c r="BB47" s="17">
        <f t="shared" si="6"/>
        <v>-135.38</v>
      </c>
      <c r="BC47" s="17">
        <f t="shared" si="3"/>
        <v>-395.69999999999987</v>
      </c>
      <c r="BD47" s="17">
        <f t="shared" si="4"/>
        <v>-3238.680000000003</v>
      </c>
    </row>
    <row r="48" spans="1:56" x14ac:dyDescent="0.25">
      <c r="A48" t="str">
        <f t="shared" si="7"/>
        <v>EGPI.CRS2</v>
      </c>
      <c r="B48" s="1" t="s">
        <v>67</v>
      </c>
      <c r="C48" s="1" t="s">
        <v>69</v>
      </c>
      <c r="D48" s="1" t="s">
        <v>69</v>
      </c>
      <c r="E48" s="17">
        <v>1584.0600000000006</v>
      </c>
      <c r="F48" s="17">
        <v>4468.3300000000008</v>
      </c>
      <c r="G48" s="17">
        <v>1095.5400000000004</v>
      </c>
      <c r="H48" s="17">
        <v>86.210000000000008</v>
      </c>
      <c r="I48" s="17">
        <v>1764.7500000000005</v>
      </c>
      <c r="J48" s="17">
        <v>1599.9700000000012</v>
      </c>
      <c r="K48" s="17">
        <v>2047.7200000000003</v>
      </c>
      <c r="L48" s="17">
        <v>467.9499999999997</v>
      </c>
      <c r="M48" s="17">
        <v>26.120000000000026</v>
      </c>
      <c r="N48" s="17">
        <v>-268.31999999999988</v>
      </c>
      <c r="O48" s="17">
        <v>-1563.6600000000003</v>
      </c>
      <c r="P48" s="17">
        <v>-272.64999999999992</v>
      </c>
      <c r="Q48" s="20">
        <v>79.2</v>
      </c>
      <c r="R48" s="20">
        <v>223.42</v>
      </c>
      <c r="S48" s="20">
        <v>54.78</v>
      </c>
      <c r="T48" s="20">
        <v>4.3099999999999996</v>
      </c>
      <c r="U48" s="20">
        <v>88.24</v>
      </c>
      <c r="V48" s="20">
        <v>80</v>
      </c>
      <c r="W48" s="20">
        <v>102.39</v>
      </c>
      <c r="X48" s="20">
        <v>23.4</v>
      </c>
      <c r="Y48" s="20">
        <v>1.31</v>
      </c>
      <c r="Z48" s="20">
        <v>-13.42</v>
      </c>
      <c r="AA48" s="20">
        <v>-78.180000000000007</v>
      </c>
      <c r="AB48" s="20">
        <v>-13.63</v>
      </c>
      <c r="AC48" s="17">
        <v>295.29000000000002</v>
      </c>
      <c r="AD48" s="17">
        <v>822.53</v>
      </c>
      <c r="AE48" s="17">
        <v>199.35</v>
      </c>
      <c r="AF48" s="17">
        <v>15.49</v>
      </c>
      <c r="AG48" s="17">
        <v>313.02</v>
      </c>
      <c r="AH48" s="17">
        <v>280.06</v>
      </c>
      <c r="AI48" s="17">
        <v>353.8</v>
      </c>
      <c r="AJ48" s="17">
        <v>79.760000000000005</v>
      </c>
      <c r="AK48" s="17">
        <v>4.3899999999999997</v>
      </c>
      <c r="AL48" s="17">
        <v>-44.5</v>
      </c>
      <c r="AM48" s="17">
        <v>-255.67</v>
      </c>
      <c r="AN48" s="17">
        <v>-43.96</v>
      </c>
      <c r="AO48" s="20">
        <v>1958.5500000000006</v>
      </c>
      <c r="AP48" s="20">
        <v>5514.2800000000007</v>
      </c>
      <c r="AQ48" s="20">
        <v>1349.6700000000003</v>
      </c>
      <c r="AR48" s="20">
        <v>106.01</v>
      </c>
      <c r="AS48" s="20">
        <v>2166.0100000000002</v>
      </c>
      <c r="AT48" s="20">
        <v>1960.0300000000011</v>
      </c>
      <c r="AU48" s="20">
        <v>2503.9100000000003</v>
      </c>
      <c r="AV48" s="20">
        <v>571.10999999999967</v>
      </c>
      <c r="AW48" s="20">
        <v>31.820000000000025</v>
      </c>
      <c r="AX48" s="20">
        <v>-326.2399999999999</v>
      </c>
      <c r="AY48" s="20">
        <v>-1897.5100000000004</v>
      </c>
      <c r="AZ48" s="20">
        <v>-330.2399999999999</v>
      </c>
      <c r="BA48" s="17">
        <f t="shared" si="5"/>
        <v>11036.020000000006</v>
      </c>
      <c r="BB48" s="17">
        <f t="shared" si="6"/>
        <v>551.82000000000005</v>
      </c>
      <c r="BC48" s="17">
        <f t="shared" si="3"/>
        <v>2019.56</v>
      </c>
      <c r="BD48" s="17">
        <f t="shared" si="4"/>
        <v>13607.400000000003</v>
      </c>
    </row>
    <row r="49" spans="1:56" x14ac:dyDescent="0.25">
      <c r="A49" t="str">
        <f t="shared" si="7"/>
        <v>EGPI.CRS3</v>
      </c>
      <c r="B49" s="1" t="s">
        <v>67</v>
      </c>
      <c r="C49" s="1" t="s">
        <v>70</v>
      </c>
      <c r="D49" s="1" t="s">
        <v>70</v>
      </c>
      <c r="E49" s="17">
        <v>1165.19</v>
      </c>
      <c r="F49" s="17">
        <v>3081.25</v>
      </c>
      <c r="G49" s="17">
        <v>788.01</v>
      </c>
      <c r="H49" s="17">
        <v>80.25</v>
      </c>
      <c r="I49" s="17">
        <v>721.37</v>
      </c>
      <c r="J49" s="17">
        <v>1269.5399999999991</v>
      </c>
      <c r="K49" s="17">
        <v>-276.11999999999716</v>
      </c>
      <c r="L49" s="17">
        <v>-63.430000000000064</v>
      </c>
      <c r="M49" s="17">
        <v>-4.780000000000058</v>
      </c>
      <c r="N49" s="17">
        <v>-499.55999999999995</v>
      </c>
      <c r="O49" s="17">
        <v>-2168.92</v>
      </c>
      <c r="P49" s="17">
        <v>-353.94</v>
      </c>
      <c r="Q49" s="20">
        <v>58.26</v>
      </c>
      <c r="R49" s="20">
        <v>154.06</v>
      </c>
      <c r="S49" s="20">
        <v>39.4</v>
      </c>
      <c r="T49" s="20">
        <v>4.01</v>
      </c>
      <c r="U49" s="20">
        <v>36.07</v>
      </c>
      <c r="V49" s="20">
        <v>63.48</v>
      </c>
      <c r="W49" s="20">
        <v>-13.81</v>
      </c>
      <c r="X49" s="20">
        <v>-3.17</v>
      </c>
      <c r="Y49" s="20">
        <v>-0.24</v>
      </c>
      <c r="Z49" s="20">
        <v>-24.98</v>
      </c>
      <c r="AA49" s="20">
        <v>-108.45</v>
      </c>
      <c r="AB49" s="20">
        <v>-17.7</v>
      </c>
      <c r="AC49" s="17">
        <v>217.21</v>
      </c>
      <c r="AD49" s="17">
        <v>567.19000000000005</v>
      </c>
      <c r="AE49" s="17">
        <v>143.38999999999999</v>
      </c>
      <c r="AF49" s="17">
        <v>14.42</v>
      </c>
      <c r="AG49" s="17">
        <v>127.95</v>
      </c>
      <c r="AH49" s="17">
        <v>222.22</v>
      </c>
      <c r="AI49" s="17">
        <v>-47.71</v>
      </c>
      <c r="AJ49" s="17">
        <v>-10.81</v>
      </c>
      <c r="AK49" s="17">
        <v>-0.8</v>
      </c>
      <c r="AL49" s="17">
        <v>-82.85</v>
      </c>
      <c r="AM49" s="17">
        <v>-354.64</v>
      </c>
      <c r="AN49" s="17">
        <v>-57.07</v>
      </c>
      <c r="AO49" s="20">
        <v>1440.66</v>
      </c>
      <c r="AP49" s="20">
        <v>3802.5</v>
      </c>
      <c r="AQ49" s="20">
        <v>970.8</v>
      </c>
      <c r="AR49" s="20">
        <v>98.68</v>
      </c>
      <c r="AS49" s="20">
        <v>885.3900000000001</v>
      </c>
      <c r="AT49" s="20">
        <v>1555.2399999999991</v>
      </c>
      <c r="AU49" s="20">
        <v>-337.63999999999714</v>
      </c>
      <c r="AV49" s="20">
        <v>-77.410000000000068</v>
      </c>
      <c r="AW49" s="20">
        <v>-5.820000000000058</v>
      </c>
      <c r="AX49" s="20">
        <v>-607.39</v>
      </c>
      <c r="AY49" s="20">
        <v>-2632.0099999999998</v>
      </c>
      <c r="AZ49" s="20">
        <v>-428.71</v>
      </c>
      <c r="BA49" s="17">
        <f t="shared" si="5"/>
        <v>3738.8600000000029</v>
      </c>
      <c r="BB49" s="17">
        <f t="shared" si="6"/>
        <v>186.93</v>
      </c>
      <c r="BC49" s="17">
        <f t="shared" si="3"/>
        <v>738.50000000000023</v>
      </c>
      <c r="BD49" s="17">
        <f t="shared" si="4"/>
        <v>4664.2900000000036</v>
      </c>
    </row>
    <row r="50" spans="1:56" x14ac:dyDescent="0.25">
      <c r="A50" t="str">
        <f t="shared" si="7"/>
        <v>CWPI.CRWD</v>
      </c>
      <c r="B50" s="1" t="s">
        <v>71</v>
      </c>
      <c r="C50" s="1" t="s">
        <v>72</v>
      </c>
      <c r="D50" s="1" t="s">
        <v>72</v>
      </c>
      <c r="E50" s="17">
        <v>1113.5700000000002</v>
      </c>
      <c r="F50" s="17">
        <v>2167.88</v>
      </c>
      <c r="G50" s="17">
        <v>1642.5499999999997</v>
      </c>
      <c r="H50" s="17">
        <v>2266.0499999999997</v>
      </c>
      <c r="I50" s="17">
        <v>2943.8000000000006</v>
      </c>
      <c r="J50" s="17">
        <v>1149.1300000000001</v>
      </c>
      <c r="K50" s="17">
        <v>2498.69</v>
      </c>
      <c r="L50" s="17">
        <v>808.69999999999982</v>
      </c>
      <c r="M50" s="17">
        <v>833.11000000000013</v>
      </c>
      <c r="N50" s="17">
        <v>1759.8199999999997</v>
      </c>
      <c r="O50" s="17">
        <v>1309.18</v>
      </c>
      <c r="P50" s="17">
        <v>1389.94</v>
      </c>
      <c r="Q50" s="20">
        <v>55.68</v>
      </c>
      <c r="R50" s="20">
        <v>108.39</v>
      </c>
      <c r="S50" s="20">
        <v>82.13</v>
      </c>
      <c r="T50" s="20">
        <v>113.3</v>
      </c>
      <c r="U50" s="20">
        <v>147.19</v>
      </c>
      <c r="V50" s="20">
        <v>57.46</v>
      </c>
      <c r="W50" s="20">
        <v>124.93</v>
      </c>
      <c r="X50" s="20">
        <v>40.44</v>
      </c>
      <c r="Y50" s="20">
        <v>41.66</v>
      </c>
      <c r="Z50" s="20">
        <v>87.99</v>
      </c>
      <c r="AA50" s="20">
        <v>65.459999999999994</v>
      </c>
      <c r="AB50" s="20">
        <v>69.5</v>
      </c>
      <c r="AC50" s="17">
        <v>207.59</v>
      </c>
      <c r="AD50" s="17">
        <v>399.06</v>
      </c>
      <c r="AE50" s="17">
        <v>298.89</v>
      </c>
      <c r="AF50" s="17">
        <v>407.06</v>
      </c>
      <c r="AG50" s="17">
        <v>522.15</v>
      </c>
      <c r="AH50" s="17">
        <v>201.14</v>
      </c>
      <c r="AI50" s="17">
        <v>431.72</v>
      </c>
      <c r="AJ50" s="17">
        <v>137.84</v>
      </c>
      <c r="AK50" s="17">
        <v>140.05000000000001</v>
      </c>
      <c r="AL50" s="17">
        <v>291.86</v>
      </c>
      <c r="AM50" s="17">
        <v>214.06</v>
      </c>
      <c r="AN50" s="17">
        <v>224.13</v>
      </c>
      <c r="AO50" s="20">
        <v>1376.8400000000001</v>
      </c>
      <c r="AP50" s="20">
        <v>2675.33</v>
      </c>
      <c r="AQ50" s="20">
        <v>2023.5699999999997</v>
      </c>
      <c r="AR50" s="20">
        <v>2786.41</v>
      </c>
      <c r="AS50" s="20">
        <v>3613.1400000000008</v>
      </c>
      <c r="AT50" s="20">
        <v>1407.73</v>
      </c>
      <c r="AU50" s="20">
        <v>3055.34</v>
      </c>
      <c r="AV50" s="20">
        <v>986.9799999999999</v>
      </c>
      <c r="AW50" s="20">
        <v>1014.8200000000002</v>
      </c>
      <c r="AX50" s="20">
        <v>2139.6699999999996</v>
      </c>
      <c r="AY50" s="20">
        <v>1588.7</v>
      </c>
      <c r="AZ50" s="20">
        <v>1683.5700000000002</v>
      </c>
      <c r="BA50" s="17">
        <f t="shared" si="5"/>
        <v>19882.419999999998</v>
      </c>
      <c r="BB50" s="17">
        <f t="shared" si="6"/>
        <v>994.13</v>
      </c>
      <c r="BC50" s="17">
        <f t="shared" si="3"/>
        <v>3475.55</v>
      </c>
      <c r="BD50" s="17">
        <f t="shared" si="4"/>
        <v>24352.1</v>
      </c>
    </row>
    <row r="51" spans="1:56" x14ac:dyDescent="0.25">
      <c r="A51" t="str">
        <f t="shared" si="7"/>
        <v>DAIS.DAI1</v>
      </c>
      <c r="B51" s="1" t="s">
        <v>82</v>
      </c>
      <c r="C51" s="1" t="s">
        <v>83</v>
      </c>
      <c r="D51" s="1" t="s">
        <v>83</v>
      </c>
      <c r="E51" s="17">
        <v>-11451.85</v>
      </c>
      <c r="F51" s="17">
        <v>-20546.230000000003</v>
      </c>
      <c r="G51" s="17">
        <v>-8867.7899999999991</v>
      </c>
      <c r="H51" s="17">
        <v>-5485.5599999999995</v>
      </c>
      <c r="I51" s="17">
        <v>-14853.579999999994</v>
      </c>
      <c r="J51" s="17">
        <v>-8473.9099999999962</v>
      </c>
      <c r="K51" s="17">
        <v>-47401.999999999993</v>
      </c>
      <c r="L51" s="17">
        <v>-13878.01</v>
      </c>
      <c r="M51" s="17">
        <v>-5102.7299999999996</v>
      </c>
      <c r="N51" s="17">
        <v>-6553.4299999999985</v>
      </c>
      <c r="O51" s="17">
        <v>-11096.23</v>
      </c>
      <c r="P51" s="17">
        <v>-6935.0899999999992</v>
      </c>
      <c r="Q51" s="20">
        <v>-572.59</v>
      </c>
      <c r="R51" s="20">
        <v>-1027.31</v>
      </c>
      <c r="S51" s="20">
        <v>-443.39</v>
      </c>
      <c r="T51" s="20">
        <v>-274.27999999999997</v>
      </c>
      <c r="U51" s="20">
        <v>-742.68</v>
      </c>
      <c r="V51" s="20">
        <v>-423.7</v>
      </c>
      <c r="W51" s="20">
        <v>-2370.1</v>
      </c>
      <c r="X51" s="20">
        <v>-693.9</v>
      </c>
      <c r="Y51" s="20">
        <v>-255.14</v>
      </c>
      <c r="Z51" s="20">
        <v>-327.67</v>
      </c>
      <c r="AA51" s="20">
        <v>-554.80999999999995</v>
      </c>
      <c r="AB51" s="20">
        <v>-346.75</v>
      </c>
      <c r="AC51" s="17">
        <v>-2134.79</v>
      </c>
      <c r="AD51" s="17">
        <v>-3782.13</v>
      </c>
      <c r="AE51" s="17">
        <v>-1613.67</v>
      </c>
      <c r="AF51" s="17">
        <v>-985.39</v>
      </c>
      <c r="AG51" s="17">
        <v>-2634.63</v>
      </c>
      <c r="AH51" s="17">
        <v>-1483.25</v>
      </c>
      <c r="AI51" s="17">
        <v>-8190</v>
      </c>
      <c r="AJ51" s="17">
        <v>-2365.4</v>
      </c>
      <c r="AK51" s="17">
        <v>-857.8</v>
      </c>
      <c r="AL51" s="17">
        <v>-1086.8599999999999</v>
      </c>
      <c r="AM51" s="17">
        <v>-1814.35</v>
      </c>
      <c r="AN51" s="17">
        <v>-1118.28</v>
      </c>
      <c r="AO51" s="20">
        <v>-14159.23</v>
      </c>
      <c r="AP51" s="20">
        <v>-25355.670000000006</v>
      </c>
      <c r="AQ51" s="20">
        <v>-10924.849999999999</v>
      </c>
      <c r="AR51" s="20">
        <v>-6745.23</v>
      </c>
      <c r="AS51" s="20">
        <v>-18230.889999999996</v>
      </c>
      <c r="AT51" s="20">
        <v>-10380.859999999997</v>
      </c>
      <c r="AU51" s="20">
        <v>-57962.099999999991</v>
      </c>
      <c r="AV51" s="20">
        <v>-16937.310000000001</v>
      </c>
      <c r="AW51" s="20">
        <v>-6215.67</v>
      </c>
      <c r="AX51" s="20">
        <v>-7967.9599999999982</v>
      </c>
      <c r="AY51" s="20">
        <v>-13465.39</v>
      </c>
      <c r="AZ51" s="20">
        <v>-8400.119999999999</v>
      </c>
      <c r="BA51" s="17">
        <f t="shared" si="5"/>
        <v>-160646.40999999997</v>
      </c>
      <c r="BB51" s="17">
        <f t="shared" si="6"/>
        <v>-8032.32</v>
      </c>
      <c r="BC51" s="17">
        <f t="shared" si="3"/>
        <v>-28066.55</v>
      </c>
      <c r="BD51" s="17">
        <f t="shared" si="4"/>
        <v>-196745.28000000003</v>
      </c>
    </row>
    <row r="52" spans="1:56" x14ac:dyDescent="0.25">
      <c r="A52" t="str">
        <f t="shared" si="7"/>
        <v>DOW.DOWGEN15M</v>
      </c>
      <c r="B52" s="1" t="s">
        <v>84</v>
      </c>
      <c r="C52" s="1" t="s">
        <v>85</v>
      </c>
      <c r="D52" s="1" t="s">
        <v>85</v>
      </c>
      <c r="E52" s="17">
        <v>54523.539999999986</v>
      </c>
      <c r="F52" s="17">
        <v>104245.80999999997</v>
      </c>
      <c r="G52" s="17">
        <v>41739.930000000008</v>
      </c>
      <c r="H52" s="17">
        <v>21716.35</v>
      </c>
      <c r="I52" s="17">
        <v>51486.049999999996</v>
      </c>
      <c r="J52" s="17">
        <v>41873.97</v>
      </c>
      <c r="K52" s="17">
        <v>133081.07000000004</v>
      </c>
      <c r="L52" s="17">
        <v>36729.229999999996</v>
      </c>
      <c r="M52" s="17">
        <v>9736.6799999999985</v>
      </c>
      <c r="N52" s="17">
        <v>15247.629999999997</v>
      </c>
      <c r="O52" s="17">
        <v>28770.279999999992</v>
      </c>
      <c r="P52" s="17">
        <v>18847.990000000002</v>
      </c>
      <c r="Q52" s="20">
        <v>2726.18</v>
      </c>
      <c r="R52" s="20">
        <v>5212.29</v>
      </c>
      <c r="S52" s="20">
        <v>2087</v>
      </c>
      <c r="T52" s="20">
        <v>1085.82</v>
      </c>
      <c r="U52" s="20">
        <v>2574.3000000000002</v>
      </c>
      <c r="V52" s="20">
        <v>2093.6999999999998</v>
      </c>
      <c r="W52" s="20">
        <v>6654.05</v>
      </c>
      <c r="X52" s="20">
        <v>1836.46</v>
      </c>
      <c r="Y52" s="20">
        <v>486.83</v>
      </c>
      <c r="Z52" s="20">
        <v>762.38</v>
      </c>
      <c r="AA52" s="20">
        <v>1438.51</v>
      </c>
      <c r="AB52" s="20">
        <v>942.4</v>
      </c>
      <c r="AC52" s="17">
        <v>10163.98</v>
      </c>
      <c r="AD52" s="17">
        <v>19189.46</v>
      </c>
      <c r="AE52" s="17">
        <v>7595.39</v>
      </c>
      <c r="AF52" s="17">
        <v>3900.99</v>
      </c>
      <c r="AG52" s="17">
        <v>9132.26</v>
      </c>
      <c r="AH52" s="17">
        <v>7329.53</v>
      </c>
      <c r="AI52" s="17">
        <v>22993.42</v>
      </c>
      <c r="AJ52" s="17">
        <v>6260.2</v>
      </c>
      <c r="AK52" s="17">
        <v>1636.8</v>
      </c>
      <c r="AL52" s="17">
        <v>2528.7600000000002</v>
      </c>
      <c r="AM52" s="17">
        <v>4704.24</v>
      </c>
      <c r="AN52" s="17">
        <v>3039.24</v>
      </c>
      <c r="AO52" s="20">
        <v>67413.699999999983</v>
      </c>
      <c r="AP52" s="20">
        <v>128647.55999999997</v>
      </c>
      <c r="AQ52" s="20">
        <v>51422.320000000007</v>
      </c>
      <c r="AR52" s="20">
        <v>26703.159999999996</v>
      </c>
      <c r="AS52" s="20">
        <v>63192.61</v>
      </c>
      <c r="AT52" s="20">
        <v>51297.2</v>
      </c>
      <c r="AU52" s="20">
        <v>162728.54000000004</v>
      </c>
      <c r="AV52" s="20">
        <v>44825.889999999992</v>
      </c>
      <c r="AW52" s="20">
        <v>11860.309999999998</v>
      </c>
      <c r="AX52" s="20">
        <v>18538.769999999997</v>
      </c>
      <c r="AY52" s="20">
        <v>34913.029999999992</v>
      </c>
      <c r="AZ52" s="20">
        <v>22829.630000000005</v>
      </c>
      <c r="BA52" s="17">
        <f t="shared" si="5"/>
        <v>557998.53</v>
      </c>
      <c r="BB52" s="17">
        <f t="shared" si="6"/>
        <v>27899.920000000002</v>
      </c>
      <c r="BC52" s="17">
        <f t="shared" si="3"/>
        <v>98474.27</v>
      </c>
      <c r="BD52" s="17">
        <f t="shared" si="4"/>
        <v>684372.72000000009</v>
      </c>
    </row>
    <row r="53" spans="1:56" x14ac:dyDescent="0.25">
      <c r="A53" t="str">
        <f t="shared" si="7"/>
        <v>BOWA.DRW1</v>
      </c>
      <c r="B53" s="1" t="s">
        <v>86</v>
      </c>
      <c r="C53" s="1" t="s">
        <v>87</v>
      </c>
      <c r="D53" s="1" t="s">
        <v>87</v>
      </c>
      <c r="E53" s="17">
        <v>0.96999999999999986</v>
      </c>
      <c r="F53" s="17">
        <v>0</v>
      </c>
      <c r="G53" s="17">
        <v>0</v>
      </c>
      <c r="H53" s="17">
        <v>0.10000000000000002</v>
      </c>
      <c r="I53" s="17">
        <v>0.99000000000000032</v>
      </c>
      <c r="J53" s="17">
        <v>0</v>
      </c>
      <c r="K53" s="17">
        <v>89.070000000000064</v>
      </c>
      <c r="L53" s="17">
        <v>0</v>
      </c>
      <c r="M53" s="17">
        <v>0</v>
      </c>
      <c r="N53" s="17">
        <v>0.1699999999999986</v>
      </c>
      <c r="O53" s="17">
        <v>1.2500000000000107</v>
      </c>
      <c r="P53" s="17">
        <v>1.0000000000000037E-2</v>
      </c>
      <c r="Q53" s="20">
        <v>0.05</v>
      </c>
      <c r="R53" s="20">
        <v>0</v>
      </c>
      <c r="S53" s="20">
        <v>0</v>
      </c>
      <c r="T53" s="20">
        <v>0.01</v>
      </c>
      <c r="U53" s="20">
        <v>0.05</v>
      </c>
      <c r="V53" s="20">
        <v>0</v>
      </c>
      <c r="W53" s="20">
        <v>4.45</v>
      </c>
      <c r="X53" s="20">
        <v>0</v>
      </c>
      <c r="Y53" s="20">
        <v>0</v>
      </c>
      <c r="Z53" s="20">
        <v>0.01</v>
      </c>
      <c r="AA53" s="20">
        <v>0.06</v>
      </c>
      <c r="AB53" s="20">
        <v>0</v>
      </c>
      <c r="AC53" s="17">
        <v>0.18</v>
      </c>
      <c r="AD53" s="17">
        <v>0</v>
      </c>
      <c r="AE53" s="17">
        <v>0</v>
      </c>
      <c r="AF53" s="17">
        <v>0.02</v>
      </c>
      <c r="AG53" s="17">
        <v>0.18</v>
      </c>
      <c r="AH53" s="17">
        <v>0</v>
      </c>
      <c r="AI53" s="17">
        <v>15.39</v>
      </c>
      <c r="AJ53" s="17">
        <v>0</v>
      </c>
      <c r="AK53" s="17">
        <v>0</v>
      </c>
      <c r="AL53" s="17">
        <v>0.03</v>
      </c>
      <c r="AM53" s="17">
        <v>0.2</v>
      </c>
      <c r="AN53" s="17">
        <v>0</v>
      </c>
      <c r="AO53" s="20">
        <v>1.1999999999999997</v>
      </c>
      <c r="AP53" s="20">
        <v>0</v>
      </c>
      <c r="AQ53" s="20">
        <v>0</v>
      </c>
      <c r="AR53" s="20">
        <v>0.13</v>
      </c>
      <c r="AS53" s="20">
        <v>1.2200000000000002</v>
      </c>
      <c r="AT53" s="20">
        <v>0</v>
      </c>
      <c r="AU53" s="20">
        <v>108.91000000000007</v>
      </c>
      <c r="AV53" s="20">
        <v>0</v>
      </c>
      <c r="AW53" s="20">
        <v>0</v>
      </c>
      <c r="AX53" s="20">
        <v>0.2099999999999986</v>
      </c>
      <c r="AY53" s="20">
        <v>1.5100000000000107</v>
      </c>
      <c r="AZ53" s="20">
        <v>1.0000000000000037E-2</v>
      </c>
      <c r="BA53" s="17">
        <f t="shared" si="5"/>
        <v>92.560000000000088</v>
      </c>
      <c r="BB53" s="17">
        <f t="shared" si="6"/>
        <v>4.63</v>
      </c>
      <c r="BC53" s="17">
        <f t="shared" si="3"/>
        <v>16</v>
      </c>
      <c r="BD53" s="17">
        <f t="shared" si="4"/>
        <v>113.19000000000007</v>
      </c>
    </row>
    <row r="54" spans="1:56" x14ac:dyDescent="0.25">
      <c r="A54" t="str">
        <f t="shared" si="7"/>
        <v>ENCV.EC01</v>
      </c>
      <c r="B54" s="1" t="s">
        <v>90</v>
      </c>
      <c r="C54" s="1" t="s">
        <v>91</v>
      </c>
      <c r="D54" s="1" t="s">
        <v>91</v>
      </c>
      <c r="E54" s="17">
        <v>0</v>
      </c>
      <c r="F54" s="17">
        <v>0</v>
      </c>
      <c r="G54" s="17">
        <v>0</v>
      </c>
      <c r="H54" s="17">
        <v>0</v>
      </c>
      <c r="I54" s="17">
        <v>0</v>
      </c>
      <c r="J54" s="17">
        <v>0</v>
      </c>
      <c r="K54" s="17">
        <v>0</v>
      </c>
      <c r="L54" s="17">
        <v>0</v>
      </c>
      <c r="M54" s="17">
        <v>0</v>
      </c>
      <c r="N54" s="17">
        <v>-77258.86</v>
      </c>
      <c r="O54" s="17">
        <v>-153086.53999999998</v>
      </c>
      <c r="P54" s="17">
        <v>-60993.899999999994</v>
      </c>
      <c r="Q54" s="20">
        <v>0</v>
      </c>
      <c r="R54" s="20">
        <v>0</v>
      </c>
      <c r="S54" s="20">
        <v>0</v>
      </c>
      <c r="T54" s="20">
        <v>0</v>
      </c>
      <c r="U54" s="20">
        <v>0</v>
      </c>
      <c r="V54" s="20">
        <v>0</v>
      </c>
      <c r="W54" s="20">
        <v>0</v>
      </c>
      <c r="X54" s="20">
        <v>0</v>
      </c>
      <c r="Y54" s="20">
        <v>0</v>
      </c>
      <c r="Z54" s="20">
        <v>-3862.94</v>
      </c>
      <c r="AA54" s="20">
        <v>-7654.33</v>
      </c>
      <c r="AB54" s="20">
        <v>-3049.7</v>
      </c>
      <c r="AC54" s="17">
        <v>0</v>
      </c>
      <c r="AD54" s="17">
        <v>0</v>
      </c>
      <c r="AE54" s="17">
        <v>0</v>
      </c>
      <c r="AF54" s="17">
        <v>0</v>
      </c>
      <c r="AG54" s="17">
        <v>0</v>
      </c>
      <c r="AH54" s="17">
        <v>0</v>
      </c>
      <c r="AI54" s="17">
        <v>0</v>
      </c>
      <c r="AJ54" s="17">
        <v>0</v>
      </c>
      <c r="AK54" s="17">
        <v>0</v>
      </c>
      <c r="AL54" s="17">
        <v>-12813.08</v>
      </c>
      <c r="AM54" s="17">
        <v>-25031.25</v>
      </c>
      <c r="AN54" s="17">
        <v>-9835.2800000000007</v>
      </c>
      <c r="AO54" s="20">
        <v>0</v>
      </c>
      <c r="AP54" s="20">
        <v>0</v>
      </c>
      <c r="AQ54" s="20">
        <v>0</v>
      </c>
      <c r="AR54" s="20">
        <v>0</v>
      </c>
      <c r="AS54" s="20">
        <v>0</v>
      </c>
      <c r="AT54" s="20">
        <v>0</v>
      </c>
      <c r="AU54" s="20">
        <v>0</v>
      </c>
      <c r="AV54" s="20">
        <v>0</v>
      </c>
      <c r="AW54" s="20">
        <v>0</v>
      </c>
      <c r="AX54" s="20">
        <v>-93934.88</v>
      </c>
      <c r="AY54" s="20">
        <v>-185772.11999999997</v>
      </c>
      <c r="AZ54" s="20">
        <v>-73878.87999999999</v>
      </c>
      <c r="BA54" s="17">
        <f t="shared" si="5"/>
        <v>-291339.29999999993</v>
      </c>
      <c r="BB54" s="17">
        <f t="shared" si="6"/>
        <v>-14566.970000000001</v>
      </c>
      <c r="BC54" s="17">
        <f t="shared" si="3"/>
        <v>-47679.61</v>
      </c>
      <c r="BD54" s="17">
        <f t="shared" si="4"/>
        <v>-353585.88</v>
      </c>
    </row>
    <row r="55" spans="1:56" x14ac:dyDescent="0.25">
      <c r="A55" t="str">
        <f t="shared" si="7"/>
        <v>PCES.EC01</v>
      </c>
      <c r="B55" s="1" t="s">
        <v>263</v>
      </c>
      <c r="C55" s="1" t="s">
        <v>91</v>
      </c>
      <c r="D55" s="1" t="s">
        <v>91</v>
      </c>
      <c r="E55" s="17">
        <v>-154588.56</v>
      </c>
      <c r="F55" s="17">
        <v>-393305.25</v>
      </c>
      <c r="G55" s="17">
        <v>-134615.97</v>
      </c>
      <c r="H55" s="17">
        <v>-50746.7</v>
      </c>
      <c r="I55" s="17">
        <v>-164842.74000000002</v>
      </c>
      <c r="J55" s="17">
        <v>-111077.64</v>
      </c>
      <c r="K55" s="17">
        <v>-574331.93000000005</v>
      </c>
      <c r="L55" s="17">
        <v>-167246.28</v>
      </c>
      <c r="M55" s="17">
        <v>-42390.09</v>
      </c>
      <c r="N55" s="17">
        <v>0</v>
      </c>
      <c r="O55" s="17">
        <v>0</v>
      </c>
      <c r="P55" s="17">
        <v>0</v>
      </c>
      <c r="Q55" s="20">
        <v>-7729.43</v>
      </c>
      <c r="R55" s="20">
        <v>-19665.259999999998</v>
      </c>
      <c r="S55" s="20">
        <v>-6730.8</v>
      </c>
      <c r="T55" s="20">
        <v>-2537.34</v>
      </c>
      <c r="U55" s="20">
        <v>-8242.14</v>
      </c>
      <c r="V55" s="20">
        <v>-5553.88</v>
      </c>
      <c r="W55" s="20">
        <v>-28716.6</v>
      </c>
      <c r="X55" s="20">
        <v>-8362.31</v>
      </c>
      <c r="Y55" s="20">
        <v>-2119.5</v>
      </c>
      <c r="Z55" s="20">
        <v>0</v>
      </c>
      <c r="AA55" s="20">
        <v>0</v>
      </c>
      <c r="AB55" s="20">
        <v>0</v>
      </c>
      <c r="AC55" s="17">
        <v>-28817.56</v>
      </c>
      <c r="AD55" s="17">
        <v>-72399.210000000006</v>
      </c>
      <c r="AE55" s="17">
        <v>-24495.98</v>
      </c>
      <c r="AF55" s="17">
        <v>-9115.82</v>
      </c>
      <c r="AG55" s="17">
        <v>-29238.73</v>
      </c>
      <c r="AH55" s="17">
        <v>-19442.79</v>
      </c>
      <c r="AI55" s="17">
        <v>-99231.67</v>
      </c>
      <c r="AJ55" s="17">
        <v>-28505.78</v>
      </c>
      <c r="AK55" s="17">
        <v>-7126.04</v>
      </c>
      <c r="AL55" s="17">
        <v>0</v>
      </c>
      <c r="AM55" s="17">
        <v>0</v>
      </c>
      <c r="AN55" s="17">
        <v>0</v>
      </c>
      <c r="AO55" s="20">
        <v>-191135.55</v>
      </c>
      <c r="AP55" s="20">
        <v>-485369.72000000003</v>
      </c>
      <c r="AQ55" s="20">
        <v>-165842.75</v>
      </c>
      <c r="AR55" s="20">
        <v>-62399.859999999993</v>
      </c>
      <c r="AS55" s="20">
        <v>-202323.61000000002</v>
      </c>
      <c r="AT55" s="20">
        <v>-136074.31</v>
      </c>
      <c r="AU55" s="20">
        <v>-702280.20000000007</v>
      </c>
      <c r="AV55" s="20">
        <v>-204114.37</v>
      </c>
      <c r="AW55" s="20">
        <v>-51635.63</v>
      </c>
      <c r="AX55" s="20">
        <v>0</v>
      </c>
      <c r="AY55" s="20">
        <v>0</v>
      </c>
      <c r="AZ55" s="20">
        <v>0</v>
      </c>
      <c r="BA55" s="17">
        <f t="shared" si="5"/>
        <v>-1793145.1600000001</v>
      </c>
      <c r="BB55" s="17">
        <f t="shared" si="6"/>
        <v>-89657.26</v>
      </c>
      <c r="BC55" s="17">
        <f t="shared" si="3"/>
        <v>-318373.58</v>
      </c>
      <c r="BD55" s="17">
        <f t="shared" si="4"/>
        <v>-2201176</v>
      </c>
    </row>
    <row r="56" spans="1:56" x14ac:dyDescent="0.25">
      <c r="A56" t="str">
        <f t="shared" si="7"/>
        <v>ENC2.EC04</v>
      </c>
      <c r="B56" s="1" t="s">
        <v>57</v>
      </c>
      <c r="C56" s="1" t="s">
        <v>92</v>
      </c>
      <c r="D56" s="1" t="s">
        <v>92</v>
      </c>
      <c r="E56" s="17">
        <v>4253.6199999999972</v>
      </c>
      <c r="F56" s="17">
        <v>8541.8700000000008</v>
      </c>
      <c r="G56" s="17">
        <v>3817.7999999999979</v>
      </c>
      <c r="H56" s="17">
        <v>2480.5399999999991</v>
      </c>
      <c r="I56" s="17">
        <v>3630.5899999999974</v>
      </c>
      <c r="J56" s="17">
        <v>4825.5300000000007</v>
      </c>
      <c r="K56" s="17">
        <v>460.84</v>
      </c>
      <c r="L56" s="17">
        <v>3065.9199999999996</v>
      </c>
      <c r="M56" s="17">
        <v>2534.6399999999981</v>
      </c>
      <c r="N56" s="17">
        <v>770.70999999999958</v>
      </c>
      <c r="O56" s="17">
        <v>897.50000000000091</v>
      </c>
      <c r="P56" s="17">
        <v>825.60000000000127</v>
      </c>
      <c r="Q56" s="20">
        <v>212.68</v>
      </c>
      <c r="R56" s="20">
        <v>427.09</v>
      </c>
      <c r="S56" s="20">
        <v>190.89</v>
      </c>
      <c r="T56" s="20">
        <v>124.03</v>
      </c>
      <c r="U56" s="20">
        <v>181.53</v>
      </c>
      <c r="V56" s="20">
        <v>241.28</v>
      </c>
      <c r="W56" s="20">
        <v>23.04</v>
      </c>
      <c r="X56" s="20">
        <v>153.30000000000001</v>
      </c>
      <c r="Y56" s="20">
        <v>126.73</v>
      </c>
      <c r="Z56" s="20">
        <v>38.54</v>
      </c>
      <c r="AA56" s="20">
        <v>44.88</v>
      </c>
      <c r="AB56" s="20">
        <v>41.28</v>
      </c>
      <c r="AC56" s="17">
        <v>792.94</v>
      </c>
      <c r="AD56" s="17">
        <v>1572.38</v>
      </c>
      <c r="AE56" s="17">
        <v>694.72</v>
      </c>
      <c r="AF56" s="17">
        <v>445.59</v>
      </c>
      <c r="AG56" s="17">
        <v>643.97</v>
      </c>
      <c r="AH56" s="17">
        <v>844.65</v>
      </c>
      <c r="AI56" s="17">
        <v>79.62</v>
      </c>
      <c r="AJ56" s="17">
        <v>522.55999999999995</v>
      </c>
      <c r="AK56" s="17">
        <v>426.09</v>
      </c>
      <c r="AL56" s="17">
        <v>127.82</v>
      </c>
      <c r="AM56" s="17">
        <v>146.75</v>
      </c>
      <c r="AN56" s="17">
        <v>133.13</v>
      </c>
      <c r="AO56" s="20">
        <v>5259.239999999998</v>
      </c>
      <c r="AP56" s="20">
        <v>10541.34</v>
      </c>
      <c r="AQ56" s="20">
        <v>4703.409999999998</v>
      </c>
      <c r="AR56" s="20">
        <v>3050.1599999999994</v>
      </c>
      <c r="AS56" s="20">
        <v>4456.0899999999974</v>
      </c>
      <c r="AT56" s="20">
        <v>5911.46</v>
      </c>
      <c r="AU56" s="20">
        <v>563.5</v>
      </c>
      <c r="AV56" s="20">
        <v>3741.7799999999997</v>
      </c>
      <c r="AW56" s="20">
        <v>3087.4599999999982</v>
      </c>
      <c r="AX56" s="20">
        <v>937.06999999999948</v>
      </c>
      <c r="AY56" s="20">
        <v>1089.130000000001</v>
      </c>
      <c r="AZ56" s="20">
        <v>1000.0100000000012</v>
      </c>
      <c r="BA56" s="17">
        <f t="shared" si="5"/>
        <v>36105.159999999982</v>
      </c>
      <c r="BB56" s="17">
        <f t="shared" si="6"/>
        <v>1805.27</v>
      </c>
      <c r="BC56" s="17">
        <f t="shared" si="3"/>
        <v>6430.22</v>
      </c>
      <c r="BD56" s="17">
        <f t="shared" si="4"/>
        <v>44340.65</v>
      </c>
    </row>
    <row r="57" spans="1:56" x14ac:dyDescent="0.25">
      <c r="A57" t="str">
        <f t="shared" si="7"/>
        <v>ENCR.BCHIMP</v>
      </c>
      <c r="B57" s="1" t="s">
        <v>93</v>
      </c>
      <c r="C57" s="1" t="s">
        <v>94</v>
      </c>
      <c r="D57" s="1" t="s">
        <v>22</v>
      </c>
      <c r="E57" s="17">
        <v>-161.93</v>
      </c>
      <c r="F57" s="17">
        <v>-535.43000000000006</v>
      </c>
      <c r="G57" s="17">
        <v>-7993.1900000000005</v>
      </c>
      <c r="H57" s="17">
        <v>-5619.87</v>
      </c>
      <c r="I57" s="17">
        <v>-180.46</v>
      </c>
      <c r="J57" s="17">
        <v>-957.08</v>
      </c>
      <c r="K57" s="17">
        <v>-8738.9600000000009</v>
      </c>
      <c r="L57" s="17">
        <v>-787.87</v>
      </c>
      <c r="M57" s="17">
        <v>-1954.4199999999998</v>
      </c>
      <c r="N57" s="17">
        <v>-745.02</v>
      </c>
      <c r="O57" s="17">
        <v>-1800.88</v>
      </c>
      <c r="P57" s="17">
        <v>-1279.3800000000001</v>
      </c>
      <c r="Q57" s="20">
        <v>-8.1</v>
      </c>
      <c r="R57" s="20">
        <v>-26.77</v>
      </c>
      <c r="S57" s="20">
        <v>-399.66</v>
      </c>
      <c r="T57" s="20">
        <v>-280.99</v>
      </c>
      <c r="U57" s="20">
        <v>-9.02</v>
      </c>
      <c r="V57" s="20">
        <v>-47.85</v>
      </c>
      <c r="W57" s="20">
        <v>-436.95</v>
      </c>
      <c r="X57" s="20">
        <v>-39.39</v>
      </c>
      <c r="Y57" s="20">
        <v>-97.72</v>
      </c>
      <c r="Z57" s="20">
        <v>-37.25</v>
      </c>
      <c r="AA57" s="20">
        <v>-90.04</v>
      </c>
      <c r="AB57" s="20">
        <v>-63.97</v>
      </c>
      <c r="AC57" s="17">
        <v>-30.19</v>
      </c>
      <c r="AD57" s="17">
        <v>-98.56</v>
      </c>
      <c r="AE57" s="17">
        <v>-1454.52</v>
      </c>
      <c r="AF57" s="17">
        <v>-1009.52</v>
      </c>
      <c r="AG57" s="17">
        <v>-32.01</v>
      </c>
      <c r="AH57" s="17">
        <v>-167.53</v>
      </c>
      <c r="AI57" s="17">
        <v>-1509.9</v>
      </c>
      <c r="AJ57" s="17">
        <v>-134.29</v>
      </c>
      <c r="AK57" s="17">
        <v>-328.55</v>
      </c>
      <c r="AL57" s="17">
        <v>-123.56</v>
      </c>
      <c r="AM57" s="17">
        <v>-294.45999999999998</v>
      </c>
      <c r="AN57" s="17">
        <v>-206.3</v>
      </c>
      <c r="AO57" s="20">
        <v>-200.22</v>
      </c>
      <c r="AP57" s="20">
        <v>-660.76</v>
      </c>
      <c r="AQ57" s="20">
        <v>-9847.3700000000008</v>
      </c>
      <c r="AR57" s="20">
        <v>-6910.3799999999992</v>
      </c>
      <c r="AS57" s="20">
        <v>-221.49</v>
      </c>
      <c r="AT57" s="20">
        <v>-1172.46</v>
      </c>
      <c r="AU57" s="20">
        <v>-10685.810000000001</v>
      </c>
      <c r="AV57" s="20">
        <v>-961.55</v>
      </c>
      <c r="AW57" s="20">
        <v>-2380.69</v>
      </c>
      <c r="AX57" s="20">
        <v>-905.82999999999993</v>
      </c>
      <c r="AY57" s="20">
        <v>-2185.38</v>
      </c>
      <c r="AZ57" s="20">
        <v>-1549.65</v>
      </c>
      <c r="BA57" s="17">
        <f t="shared" si="5"/>
        <v>-30754.49</v>
      </c>
      <c r="BB57" s="17">
        <f t="shared" si="6"/>
        <v>-1537.71</v>
      </c>
      <c r="BC57" s="17">
        <f t="shared" si="3"/>
        <v>-5389.3900000000012</v>
      </c>
      <c r="BD57" s="17">
        <f t="shared" si="4"/>
        <v>-37681.590000000004</v>
      </c>
    </row>
    <row r="58" spans="1:56" x14ac:dyDescent="0.25">
      <c r="A58" t="str">
        <f t="shared" si="7"/>
        <v>EEMI.BCHIMP</v>
      </c>
      <c r="B58" s="1" t="s">
        <v>97</v>
      </c>
      <c r="C58" s="1" t="s">
        <v>98</v>
      </c>
      <c r="D58" s="1" t="s">
        <v>22</v>
      </c>
      <c r="E58" s="17">
        <v>-49706.54</v>
      </c>
      <c r="F58" s="17">
        <v>-127534.68</v>
      </c>
      <c r="G58" s="17">
        <v>-53171.519999999997</v>
      </c>
      <c r="H58" s="17">
        <v>-23052.899999999998</v>
      </c>
      <c r="I58" s="17">
        <v>-32085.079999999998</v>
      </c>
      <c r="J58" s="17">
        <v>-46188.789999999994</v>
      </c>
      <c r="K58" s="17">
        <v>-246288.43</v>
      </c>
      <c r="L58" s="17">
        <v>-58967.9</v>
      </c>
      <c r="M58" s="17">
        <v>-13749.52</v>
      </c>
      <c r="N58" s="17">
        <v>-21526.92</v>
      </c>
      <c r="O58" s="17">
        <v>-40400.46</v>
      </c>
      <c r="P58" s="17">
        <v>-32744.81</v>
      </c>
      <c r="Q58" s="20">
        <v>-2485.33</v>
      </c>
      <c r="R58" s="20">
        <v>-6376.73</v>
      </c>
      <c r="S58" s="20">
        <v>-2658.58</v>
      </c>
      <c r="T58" s="20">
        <v>-1152.6500000000001</v>
      </c>
      <c r="U58" s="20">
        <v>-1604.25</v>
      </c>
      <c r="V58" s="20">
        <v>-2309.44</v>
      </c>
      <c r="W58" s="20">
        <v>-12314.42</v>
      </c>
      <c r="X58" s="20">
        <v>-2948.4</v>
      </c>
      <c r="Y58" s="20">
        <v>-687.48</v>
      </c>
      <c r="Z58" s="20">
        <v>-1076.3499999999999</v>
      </c>
      <c r="AA58" s="20">
        <v>-2020.02</v>
      </c>
      <c r="AB58" s="20">
        <v>-1637.24</v>
      </c>
      <c r="AC58" s="17">
        <v>-9266.02</v>
      </c>
      <c r="AD58" s="17">
        <v>-23476.45</v>
      </c>
      <c r="AE58" s="17">
        <v>-9675.59</v>
      </c>
      <c r="AF58" s="17">
        <v>-4141.08</v>
      </c>
      <c r="AG58" s="17">
        <v>-5691.04</v>
      </c>
      <c r="AH58" s="17">
        <v>-8084.79</v>
      </c>
      <c r="AI58" s="17">
        <v>-42553.120000000003</v>
      </c>
      <c r="AJ58" s="17">
        <v>-10050.6</v>
      </c>
      <c r="AK58" s="17">
        <v>-2311.38</v>
      </c>
      <c r="AL58" s="17">
        <v>-3570.15</v>
      </c>
      <c r="AM58" s="17">
        <v>-6605.9</v>
      </c>
      <c r="AN58" s="17">
        <v>-5280.11</v>
      </c>
      <c r="AO58" s="20">
        <v>-61457.89</v>
      </c>
      <c r="AP58" s="20">
        <v>-157387.86000000002</v>
      </c>
      <c r="AQ58" s="20">
        <v>-65505.69</v>
      </c>
      <c r="AR58" s="20">
        <v>-28346.629999999997</v>
      </c>
      <c r="AS58" s="20">
        <v>-39380.370000000003</v>
      </c>
      <c r="AT58" s="20">
        <v>-56583.02</v>
      </c>
      <c r="AU58" s="20">
        <v>-301155.97000000003</v>
      </c>
      <c r="AV58" s="20">
        <v>-71966.900000000009</v>
      </c>
      <c r="AW58" s="20">
        <v>-16748.38</v>
      </c>
      <c r="AX58" s="20">
        <v>-26173.42</v>
      </c>
      <c r="AY58" s="20">
        <v>-49026.38</v>
      </c>
      <c r="AZ58" s="20">
        <v>-39662.160000000003</v>
      </c>
      <c r="BA58" s="17">
        <f t="shared" si="5"/>
        <v>-745417.55</v>
      </c>
      <c r="BB58" s="17">
        <f t="shared" si="6"/>
        <v>-37270.89</v>
      </c>
      <c r="BC58" s="17">
        <f t="shared" si="3"/>
        <v>-130706.23</v>
      </c>
      <c r="BD58" s="17">
        <f t="shared" si="4"/>
        <v>-913394.67000000016</v>
      </c>
    </row>
    <row r="59" spans="1:56" x14ac:dyDescent="0.25">
      <c r="A59" t="str">
        <f t="shared" si="7"/>
        <v>EEMI.BCHEXP</v>
      </c>
      <c r="B59" s="1" t="s">
        <v>97</v>
      </c>
      <c r="C59" s="1" t="s">
        <v>99</v>
      </c>
      <c r="D59" s="1" t="s">
        <v>30</v>
      </c>
      <c r="E59" s="17">
        <v>96.380000000000038</v>
      </c>
      <c r="F59" s="17">
        <v>0</v>
      </c>
      <c r="G59" s="17">
        <v>0</v>
      </c>
      <c r="H59" s="17">
        <v>0</v>
      </c>
      <c r="I59" s="17">
        <v>0</v>
      </c>
      <c r="J59" s="17">
        <v>0</v>
      </c>
      <c r="K59" s="17">
        <v>0</v>
      </c>
      <c r="L59" s="17">
        <v>0</v>
      </c>
      <c r="M59" s="17">
        <v>0</v>
      </c>
      <c r="N59" s="17">
        <v>0</v>
      </c>
      <c r="O59" s="17">
        <v>0</v>
      </c>
      <c r="P59" s="17">
        <v>0</v>
      </c>
      <c r="Q59" s="20">
        <v>4.82</v>
      </c>
      <c r="R59" s="20">
        <v>0</v>
      </c>
      <c r="S59" s="20">
        <v>0</v>
      </c>
      <c r="T59" s="20">
        <v>0</v>
      </c>
      <c r="U59" s="20">
        <v>0</v>
      </c>
      <c r="V59" s="20">
        <v>0</v>
      </c>
      <c r="W59" s="20">
        <v>0</v>
      </c>
      <c r="X59" s="20">
        <v>0</v>
      </c>
      <c r="Y59" s="20">
        <v>0</v>
      </c>
      <c r="Z59" s="20">
        <v>0</v>
      </c>
      <c r="AA59" s="20">
        <v>0</v>
      </c>
      <c r="AB59" s="20">
        <v>0</v>
      </c>
      <c r="AC59" s="17">
        <v>17.97</v>
      </c>
      <c r="AD59" s="17">
        <v>0</v>
      </c>
      <c r="AE59" s="17">
        <v>0</v>
      </c>
      <c r="AF59" s="17">
        <v>0</v>
      </c>
      <c r="AG59" s="17">
        <v>0</v>
      </c>
      <c r="AH59" s="17">
        <v>0</v>
      </c>
      <c r="AI59" s="17">
        <v>0</v>
      </c>
      <c r="AJ59" s="17">
        <v>0</v>
      </c>
      <c r="AK59" s="17">
        <v>0</v>
      </c>
      <c r="AL59" s="17">
        <v>0</v>
      </c>
      <c r="AM59" s="17">
        <v>0</v>
      </c>
      <c r="AN59" s="17">
        <v>0</v>
      </c>
      <c r="AO59" s="20">
        <v>119.17000000000004</v>
      </c>
      <c r="AP59" s="20">
        <v>0</v>
      </c>
      <c r="AQ59" s="20">
        <v>0</v>
      </c>
      <c r="AR59" s="20">
        <v>0</v>
      </c>
      <c r="AS59" s="20">
        <v>0</v>
      </c>
      <c r="AT59" s="20">
        <v>0</v>
      </c>
      <c r="AU59" s="20">
        <v>0</v>
      </c>
      <c r="AV59" s="20">
        <v>0</v>
      </c>
      <c r="AW59" s="20">
        <v>0</v>
      </c>
      <c r="AX59" s="20">
        <v>0</v>
      </c>
      <c r="AY59" s="20">
        <v>0</v>
      </c>
      <c r="AZ59" s="20">
        <v>0</v>
      </c>
      <c r="BA59" s="17">
        <f t="shared" si="5"/>
        <v>96.380000000000038</v>
      </c>
      <c r="BB59" s="17">
        <f t="shared" si="6"/>
        <v>4.82</v>
      </c>
      <c r="BC59" s="17">
        <f t="shared" si="3"/>
        <v>17.97</v>
      </c>
      <c r="BD59" s="17">
        <f t="shared" si="4"/>
        <v>119.17000000000004</v>
      </c>
    </row>
    <row r="60" spans="1:56" x14ac:dyDescent="0.25">
      <c r="A60" t="str">
        <f t="shared" si="7"/>
        <v>EGCP.EGC1</v>
      </c>
      <c r="B60" s="1" t="s">
        <v>100</v>
      </c>
      <c r="C60" s="1" t="s">
        <v>101</v>
      </c>
      <c r="D60" s="1" t="s">
        <v>101</v>
      </c>
      <c r="E60" s="17">
        <v>0</v>
      </c>
      <c r="F60" s="17">
        <v>0</v>
      </c>
      <c r="G60" s="17">
        <v>0</v>
      </c>
      <c r="H60" s="17">
        <v>0</v>
      </c>
      <c r="I60" s="17">
        <v>0</v>
      </c>
      <c r="J60" s="17">
        <v>0</v>
      </c>
      <c r="K60" s="17">
        <v>0</v>
      </c>
      <c r="L60" s="17">
        <v>0</v>
      </c>
      <c r="M60" s="17">
        <v>-4658.2000000000007</v>
      </c>
      <c r="N60" s="17">
        <v>-28242.13</v>
      </c>
      <c r="O60" s="17">
        <v>0</v>
      </c>
      <c r="P60" s="17">
        <v>-7794.3799999999992</v>
      </c>
      <c r="Q60" s="20">
        <v>0</v>
      </c>
      <c r="R60" s="20">
        <v>0</v>
      </c>
      <c r="S60" s="20">
        <v>0</v>
      </c>
      <c r="T60" s="20">
        <v>0</v>
      </c>
      <c r="U60" s="20">
        <v>0</v>
      </c>
      <c r="V60" s="20">
        <v>0</v>
      </c>
      <c r="W60" s="20">
        <v>0</v>
      </c>
      <c r="X60" s="20">
        <v>0</v>
      </c>
      <c r="Y60" s="20">
        <v>-232.91</v>
      </c>
      <c r="Z60" s="20">
        <v>-1412.11</v>
      </c>
      <c r="AA60" s="20">
        <v>0</v>
      </c>
      <c r="AB60" s="20">
        <v>-389.72</v>
      </c>
      <c r="AC60" s="17">
        <v>0</v>
      </c>
      <c r="AD60" s="17">
        <v>0</v>
      </c>
      <c r="AE60" s="17">
        <v>0</v>
      </c>
      <c r="AF60" s="17">
        <v>0</v>
      </c>
      <c r="AG60" s="17">
        <v>0</v>
      </c>
      <c r="AH60" s="17">
        <v>0</v>
      </c>
      <c r="AI60" s="17">
        <v>0</v>
      </c>
      <c r="AJ60" s="17">
        <v>0</v>
      </c>
      <c r="AK60" s="17">
        <v>-783.07</v>
      </c>
      <c r="AL60" s="17">
        <v>-4683.8500000000004</v>
      </c>
      <c r="AM60" s="17">
        <v>0</v>
      </c>
      <c r="AN60" s="17">
        <v>-1256.8499999999999</v>
      </c>
      <c r="AO60" s="20">
        <v>0</v>
      </c>
      <c r="AP60" s="20">
        <v>0</v>
      </c>
      <c r="AQ60" s="20">
        <v>0</v>
      </c>
      <c r="AR60" s="20">
        <v>0</v>
      </c>
      <c r="AS60" s="20">
        <v>0</v>
      </c>
      <c r="AT60" s="20">
        <v>0</v>
      </c>
      <c r="AU60" s="20">
        <v>0</v>
      </c>
      <c r="AV60" s="20">
        <v>0</v>
      </c>
      <c r="AW60" s="20">
        <v>-5674.18</v>
      </c>
      <c r="AX60" s="20">
        <v>-34338.090000000004</v>
      </c>
      <c r="AY60" s="20">
        <v>0</v>
      </c>
      <c r="AZ60" s="20">
        <v>-9440.9499999999989</v>
      </c>
      <c r="BA60" s="17">
        <f t="shared" si="5"/>
        <v>-40694.71</v>
      </c>
      <c r="BB60" s="17">
        <f t="shared" si="6"/>
        <v>-2034.74</v>
      </c>
      <c r="BC60" s="17">
        <f t="shared" si="3"/>
        <v>-6723.77</v>
      </c>
      <c r="BD60" s="17">
        <f t="shared" si="4"/>
        <v>-49453.22</v>
      </c>
    </row>
    <row r="61" spans="1:56" x14ac:dyDescent="0.25">
      <c r="A61" t="str">
        <f t="shared" si="7"/>
        <v>ENCR.BCHEXP</v>
      </c>
      <c r="B61" s="1" t="s">
        <v>93</v>
      </c>
      <c r="C61" s="1" t="s">
        <v>102</v>
      </c>
      <c r="D61" s="1" t="s">
        <v>30</v>
      </c>
      <c r="E61" s="17">
        <v>67.16</v>
      </c>
      <c r="F61" s="17">
        <v>10.190000000000001</v>
      </c>
      <c r="G61" s="17">
        <v>0</v>
      </c>
      <c r="H61" s="17">
        <v>0</v>
      </c>
      <c r="I61" s="17">
        <v>40.689999999999991</v>
      </c>
      <c r="J61" s="17">
        <v>0</v>
      </c>
      <c r="K61" s="17">
        <v>6.5499999999999972</v>
      </c>
      <c r="L61" s="17">
        <v>5.9</v>
      </c>
      <c r="M61" s="17">
        <v>25.980000000000011</v>
      </c>
      <c r="N61" s="17">
        <v>-93.210000000000008</v>
      </c>
      <c r="O61" s="17">
        <v>-48.81</v>
      </c>
      <c r="P61" s="17">
        <v>-47.59</v>
      </c>
      <c r="Q61" s="20">
        <v>3.36</v>
      </c>
      <c r="R61" s="20">
        <v>0.51</v>
      </c>
      <c r="S61" s="20">
        <v>0</v>
      </c>
      <c r="T61" s="20">
        <v>0</v>
      </c>
      <c r="U61" s="20">
        <v>2.0299999999999998</v>
      </c>
      <c r="V61" s="20">
        <v>0</v>
      </c>
      <c r="W61" s="20">
        <v>0.33</v>
      </c>
      <c r="X61" s="20">
        <v>0.3</v>
      </c>
      <c r="Y61" s="20">
        <v>1.3</v>
      </c>
      <c r="Z61" s="20">
        <v>-4.66</v>
      </c>
      <c r="AA61" s="20">
        <v>-2.44</v>
      </c>
      <c r="AB61" s="20">
        <v>-2.38</v>
      </c>
      <c r="AC61" s="17">
        <v>12.52</v>
      </c>
      <c r="AD61" s="17">
        <v>1.88</v>
      </c>
      <c r="AE61" s="17">
        <v>0</v>
      </c>
      <c r="AF61" s="17">
        <v>0</v>
      </c>
      <c r="AG61" s="17">
        <v>7.22</v>
      </c>
      <c r="AH61" s="17">
        <v>0</v>
      </c>
      <c r="AI61" s="17">
        <v>1.1299999999999999</v>
      </c>
      <c r="AJ61" s="17">
        <v>1.01</v>
      </c>
      <c r="AK61" s="17">
        <v>4.37</v>
      </c>
      <c r="AL61" s="17">
        <v>-15.46</v>
      </c>
      <c r="AM61" s="17">
        <v>-7.98</v>
      </c>
      <c r="AN61" s="17">
        <v>-7.67</v>
      </c>
      <c r="AO61" s="20">
        <v>83.039999999999992</v>
      </c>
      <c r="AP61" s="20">
        <v>12.580000000000002</v>
      </c>
      <c r="AQ61" s="20">
        <v>0</v>
      </c>
      <c r="AR61" s="20">
        <v>0</v>
      </c>
      <c r="AS61" s="20">
        <v>49.939999999999991</v>
      </c>
      <c r="AT61" s="20">
        <v>0</v>
      </c>
      <c r="AU61" s="20">
        <v>8.009999999999998</v>
      </c>
      <c r="AV61" s="20">
        <v>7.21</v>
      </c>
      <c r="AW61" s="20">
        <v>31.650000000000013</v>
      </c>
      <c r="AX61" s="20">
        <v>-113.33000000000001</v>
      </c>
      <c r="AY61" s="20">
        <v>-59.230000000000004</v>
      </c>
      <c r="AZ61" s="20">
        <v>-57.640000000000008</v>
      </c>
      <c r="BA61" s="17">
        <f t="shared" si="5"/>
        <v>-33.140000000000015</v>
      </c>
      <c r="BB61" s="17">
        <f t="shared" si="6"/>
        <v>-1.65</v>
      </c>
      <c r="BC61" s="17">
        <f t="shared" si="3"/>
        <v>-2.9800000000000022</v>
      </c>
      <c r="BD61" s="17">
        <f t="shared" si="4"/>
        <v>-37.770000000000046</v>
      </c>
    </row>
    <row r="62" spans="1:56" x14ac:dyDescent="0.25">
      <c r="A62" t="str">
        <f t="shared" si="7"/>
        <v>EPDA.ENC1</v>
      </c>
      <c r="B62" s="1" t="s">
        <v>243</v>
      </c>
      <c r="C62" s="1" t="s">
        <v>104</v>
      </c>
      <c r="D62" s="1" t="s">
        <v>104</v>
      </c>
      <c r="E62" s="17">
        <v>10802.839999999998</v>
      </c>
      <c r="F62" s="17">
        <v>32599.959999999988</v>
      </c>
      <c r="G62" s="17">
        <v>8763.2300000000014</v>
      </c>
      <c r="H62" s="17">
        <v>1453.6000000000001</v>
      </c>
      <c r="I62" s="17">
        <v>3537.92</v>
      </c>
      <c r="J62" s="17">
        <v>7653.1400000000031</v>
      </c>
      <c r="K62" s="17">
        <v>43113.520000000004</v>
      </c>
      <c r="L62" s="17">
        <v>7895.9000000000005</v>
      </c>
      <c r="M62" s="17">
        <v>1636.1199999999994</v>
      </c>
      <c r="N62" s="17">
        <v>1401.8700000000003</v>
      </c>
      <c r="O62" s="17">
        <v>3989.9000000000005</v>
      </c>
      <c r="P62" s="17">
        <v>1103.5500000000006</v>
      </c>
      <c r="Q62" s="20">
        <v>540.14</v>
      </c>
      <c r="R62" s="20">
        <v>1630</v>
      </c>
      <c r="S62" s="20">
        <v>438.16</v>
      </c>
      <c r="T62" s="20">
        <v>72.680000000000007</v>
      </c>
      <c r="U62" s="20">
        <v>176.9</v>
      </c>
      <c r="V62" s="20">
        <v>382.66</v>
      </c>
      <c r="W62" s="20">
        <v>2155.6799999999998</v>
      </c>
      <c r="X62" s="20">
        <v>394.8</v>
      </c>
      <c r="Y62" s="20">
        <v>81.81</v>
      </c>
      <c r="Z62" s="20">
        <v>70.09</v>
      </c>
      <c r="AA62" s="20">
        <v>199.5</v>
      </c>
      <c r="AB62" s="20">
        <v>55.18</v>
      </c>
      <c r="AC62" s="17">
        <v>2013.81</v>
      </c>
      <c r="AD62" s="17">
        <v>6000.97</v>
      </c>
      <c r="AE62" s="17">
        <v>1594.64</v>
      </c>
      <c r="AF62" s="17">
        <v>261.12</v>
      </c>
      <c r="AG62" s="17">
        <v>627.53</v>
      </c>
      <c r="AH62" s="17">
        <v>1339.59</v>
      </c>
      <c r="AI62" s="17">
        <v>7449.05</v>
      </c>
      <c r="AJ62" s="17">
        <v>1345.79</v>
      </c>
      <c r="AK62" s="17">
        <v>275.04000000000002</v>
      </c>
      <c r="AL62" s="17">
        <v>232.49</v>
      </c>
      <c r="AM62" s="17">
        <v>652.39</v>
      </c>
      <c r="AN62" s="17">
        <v>177.95</v>
      </c>
      <c r="AO62" s="20">
        <v>13356.789999999997</v>
      </c>
      <c r="AP62" s="20">
        <v>40230.929999999993</v>
      </c>
      <c r="AQ62" s="20">
        <v>10796.03</v>
      </c>
      <c r="AR62" s="20">
        <v>1787.4</v>
      </c>
      <c r="AS62" s="20">
        <v>4342.3500000000004</v>
      </c>
      <c r="AT62" s="20">
        <v>9375.3900000000031</v>
      </c>
      <c r="AU62" s="20">
        <v>52718.250000000007</v>
      </c>
      <c r="AV62" s="20">
        <v>9636.4900000000016</v>
      </c>
      <c r="AW62" s="20">
        <v>1992.9699999999993</v>
      </c>
      <c r="AX62" s="20">
        <v>1704.4500000000003</v>
      </c>
      <c r="AY62" s="20">
        <v>4841.7900000000009</v>
      </c>
      <c r="AZ62" s="20">
        <v>1336.6800000000007</v>
      </c>
      <c r="BA62" s="17">
        <f t="shared" si="5"/>
        <v>123951.54999999997</v>
      </c>
      <c r="BB62" s="17">
        <f t="shared" si="6"/>
        <v>6197.6</v>
      </c>
      <c r="BC62" s="17">
        <f t="shared" si="3"/>
        <v>21970.370000000006</v>
      </c>
      <c r="BD62" s="17">
        <f t="shared" si="4"/>
        <v>152119.51999999999</v>
      </c>
    </row>
    <row r="63" spans="1:56" x14ac:dyDescent="0.25">
      <c r="A63" t="str">
        <f t="shared" si="7"/>
        <v>EPDA.ENC2</v>
      </c>
      <c r="B63" s="1" t="s">
        <v>243</v>
      </c>
      <c r="C63" s="1" t="s">
        <v>57</v>
      </c>
      <c r="D63" s="1" t="s">
        <v>57</v>
      </c>
      <c r="E63" s="17">
        <v>24827.190000000002</v>
      </c>
      <c r="F63" s="17">
        <v>57153.10000000002</v>
      </c>
      <c r="G63" s="17">
        <v>14237.329999999994</v>
      </c>
      <c r="H63" s="17">
        <v>9595.1099999999988</v>
      </c>
      <c r="I63" s="17">
        <v>35917.19999999999</v>
      </c>
      <c r="J63" s="17">
        <v>23284.010000000002</v>
      </c>
      <c r="K63" s="17">
        <v>81081.039999999994</v>
      </c>
      <c r="L63" s="17">
        <v>17933.64</v>
      </c>
      <c r="M63" s="17">
        <v>2809.5799999999995</v>
      </c>
      <c r="N63" s="17">
        <v>2387.5400000000018</v>
      </c>
      <c r="O63" s="17">
        <v>6459.44</v>
      </c>
      <c r="P63" s="17">
        <v>1631.9199999999996</v>
      </c>
      <c r="Q63" s="20">
        <v>1241.3599999999999</v>
      </c>
      <c r="R63" s="20">
        <v>2857.66</v>
      </c>
      <c r="S63" s="20">
        <v>711.87</v>
      </c>
      <c r="T63" s="20">
        <v>479.76</v>
      </c>
      <c r="U63" s="20">
        <v>1795.86</v>
      </c>
      <c r="V63" s="20">
        <v>1164.2</v>
      </c>
      <c r="W63" s="20">
        <v>4054.05</v>
      </c>
      <c r="X63" s="20">
        <v>896.68</v>
      </c>
      <c r="Y63" s="20">
        <v>140.47999999999999</v>
      </c>
      <c r="Z63" s="20">
        <v>119.38</v>
      </c>
      <c r="AA63" s="20">
        <v>322.97000000000003</v>
      </c>
      <c r="AB63" s="20">
        <v>81.599999999999994</v>
      </c>
      <c r="AC63" s="17">
        <v>4628.1499999999996</v>
      </c>
      <c r="AD63" s="17">
        <v>10520.68</v>
      </c>
      <c r="AE63" s="17">
        <v>2590.7600000000002</v>
      </c>
      <c r="AF63" s="17">
        <v>1723.61</v>
      </c>
      <c r="AG63" s="17">
        <v>6370.76</v>
      </c>
      <c r="AH63" s="17">
        <v>4075.58</v>
      </c>
      <c r="AI63" s="17">
        <v>14008.98</v>
      </c>
      <c r="AJ63" s="17">
        <v>3056.64</v>
      </c>
      <c r="AK63" s="17">
        <v>472.31</v>
      </c>
      <c r="AL63" s="17">
        <v>395.96</v>
      </c>
      <c r="AM63" s="17">
        <v>1056.19</v>
      </c>
      <c r="AN63" s="17">
        <v>263.14999999999998</v>
      </c>
      <c r="AO63" s="20">
        <v>30696.700000000004</v>
      </c>
      <c r="AP63" s="20">
        <v>70531.440000000031</v>
      </c>
      <c r="AQ63" s="20">
        <v>17539.959999999995</v>
      </c>
      <c r="AR63" s="20">
        <v>11798.48</v>
      </c>
      <c r="AS63" s="20">
        <v>44083.819999999992</v>
      </c>
      <c r="AT63" s="20">
        <v>28523.79</v>
      </c>
      <c r="AU63" s="20">
        <v>99144.069999999992</v>
      </c>
      <c r="AV63" s="20">
        <v>21886.959999999999</v>
      </c>
      <c r="AW63" s="20">
        <v>3422.3699999999994</v>
      </c>
      <c r="AX63" s="20">
        <v>2902.8800000000019</v>
      </c>
      <c r="AY63" s="20">
        <v>7838.6</v>
      </c>
      <c r="AZ63" s="20">
        <v>1976.6699999999996</v>
      </c>
      <c r="BA63" s="17">
        <f t="shared" si="5"/>
        <v>277317.10000000003</v>
      </c>
      <c r="BB63" s="17">
        <f t="shared" si="6"/>
        <v>13865.869999999997</v>
      </c>
      <c r="BC63" s="17">
        <f t="shared" si="3"/>
        <v>49162.770000000004</v>
      </c>
      <c r="BD63" s="17">
        <f t="shared" si="4"/>
        <v>340345.74</v>
      </c>
    </row>
    <row r="64" spans="1:56" x14ac:dyDescent="0.25">
      <c r="A64" t="str">
        <f t="shared" si="7"/>
        <v>EPDA.ENC3</v>
      </c>
      <c r="B64" s="1" t="s">
        <v>243</v>
      </c>
      <c r="C64" s="1" t="s">
        <v>105</v>
      </c>
      <c r="D64" s="1" t="s">
        <v>105</v>
      </c>
      <c r="E64" s="17">
        <v>25314.7</v>
      </c>
      <c r="F64" s="17">
        <v>47222.610000000015</v>
      </c>
      <c r="G64" s="17">
        <v>13523.449999999995</v>
      </c>
      <c r="H64" s="17">
        <v>8334.66</v>
      </c>
      <c r="I64" s="17">
        <v>38498.060000000012</v>
      </c>
      <c r="J64" s="17">
        <v>22070.670000000006</v>
      </c>
      <c r="K64" s="17">
        <v>99929.96</v>
      </c>
      <c r="L64" s="17">
        <v>19712.450000000004</v>
      </c>
      <c r="M64" s="17">
        <v>1706.9699999999993</v>
      </c>
      <c r="N64" s="17">
        <v>2872.3600000000006</v>
      </c>
      <c r="O64" s="17">
        <v>1398.5900000000004</v>
      </c>
      <c r="P64" s="17">
        <v>3595.2999999999993</v>
      </c>
      <c r="Q64" s="20">
        <v>1265.74</v>
      </c>
      <c r="R64" s="20">
        <v>2361.13</v>
      </c>
      <c r="S64" s="20">
        <v>676.17</v>
      </c>
      <c r="T64" s="20">
        <v>416.73</v>
      </c>
      <c r="U64" s="20">
        <v>1924.9</v>
      </c>
      <c r="V64" s="20">
        <v>1103.53</v>
      </c>
      <c r="W64" s="20">
        <v>4996.5</v>
      </c>
      <c r="X64" s="20">
        <v>985.62</v>
      </c>
      <c r="Y64" s="20">
        <v>85.35</v>
      </c>
      <c r="Z64" s="20">
        <v>143.62</v>
      </c>
      <c r="AA64" s="20">
        <v>69.930000000000007</v>
      </c>
      <c r="AB64" s="20">
        <v>179.77</v>
      </c>
      <c r="AC64" s="17">
        <v>4719.03</v>
      </c>
      <c r="AD64" s="17">
        <v>8692.69</v>
      </c>
      <c r="AE64" s="17">
        <v>2460.85</v>
      </c>
      <c r="AF64" s="17">
        <v>1497.19</v>
      </c>
      <c r="AG64" s="17">
        <v>6828.53</v>
      </c>
      <c r="AH64" s="17">
        <v>3863.2</v>
      </c>
      <c r="AI64" s="17">
        <v>17265.66</v>
      </c>
      <c r="AJ64" s="17">
        <v>3359.83</v>
      </c>
      <c r="AK64" s="17">
        <v>286.95</v>
      </c>
      <c r="AL64" s="17">
        <v>476.37</v>
      </c>
      <c r="AM64" s="17">
        <v>228.68</v>
      </c>
      <c r="AN64" s="17">
        <v>579.74</v>
      </c>
      <c r="AO64" s="20">
        <v>31299.47</v>
      </c>
      <c r="AP64" s="20">
        <v>58276.430000000015</v>
      </c>
      <c r="AQ64" s="20">
        <v>16660.469999999994</v>
      </c>
      <c r="AR64" s="20">
        <v>10248.58</v>
      </c>
      <c r="AS64" s="20">
        <v>47251.490000000013</v>
      </c>
      <c r="AT64" s="20">
        <v>27037.400000000005</v>
      </c>
      <c r="AU64" s="20">
        <v>122192.12000000001</v>
      </c>
      <c r="AV64" s="20">
        <v>24057.9</v>
      </c>
      <c r="AW64" s="20">
        <v>2079.2699999999991</v>
      </c>
      <c r="AX64" s="20">
        <v>3492.3500000000004</v>
      </c>
      <c r="AY64" s="20">
        <v>1697.2000000000005</v>
      </c>
      <c r="AZ64" s="20">
        <v>4354.8099999999995</v>
      </c>
      <c r="BA64" s="17">
        <f t="shared" si="5"/>
        <v>284179.78000000003</v>
      </c>
      <c r="BB64" s="17">
        <f t="shared" si="6"/>
        <v>14208.990000000003</v>
      </c>
      <c r="BC64" s="17">
        <f t="shared" si="3"/>
        <v>50258.720000000001</v>
      </c>
      <c r="BD64" s="17">
        <f t="shared" si="4"/>
        <v>348647.49000000005</v>
      </c>
    </row>
    <row r="65" spans="1:56" x14ac:dyDescent="0.25">
      <c r="A65" t="str">
        <f t="shared" si="7"/>
        <v>PPLE.120SIMP</v>
      </c>
      <c r="B65" s="1" t="s">
        <v>244</v>
      </c>
      <c r="C65" s="1" t="s">
        <v>245</v>
      </c>
      <c r="D65" s="1" t="s">
        <v>76</v>
      </c>
      <c r="E65" s="17">
        <v>0</v>
      </c>
      <c r="F65" s="17">
        <v>0</v>
      </c>
      <c r="G65" s="17">
        <v>0</v>
      </c>
      <c r="H65" s="17">
        <v>0</v>
      </c>
      <c r="I65" s="17">
        <v>0</v>
      </c>
      <c r="J65" s="17">
        <v>0</v>
      </c>
      <c r="K65" s="17">
        <v>0</v>
      </c>
      <c r="L65" s="17">
        <v>0</v>
      </c>
      <c r="M65" s="17">
        <v>0</v>
      </c>
      <c r="N65" s="17">
        <v>0</v>
      </c>
      <c r="O65" s="17">
        <v>-28.56</v>
      </c>
      <c r="P65" s="17">
        <v>-185.70000000000002</v>
      </c>
      <c r="Q65" s="20">
        <v>0</v>
      </c>
      <c r="R65" s="20">
        <v>0</v>
      </c>
      <c r="S65" s="20">
        <v>0</v>
      </c>
      <c r="T65" s="20">
        <v>0</v>
      </c>
      <c r="U65" s="20">
        <v>0</v>
      </c>
      <c r="V65" s="20">
        <v>0</v>
      </c>
      <c r="W65" s="20">
        <v>0</v>
      </c>
      <c r="X65" s="20">
        <v>0</v>
      </c>
      <c r="Y65" s="20">
        <v>0</v>
      </c>
      <c r="Z65" s="20">
        <v>0</v>
      </c>
      <c r="AA65" s="20">
        <v>-1.43</v>
      </c>
      <c r="AB65" s="20">
        <v>-9.2899999999999991</v>
      </c>
      <c r="AC65" s="17">
        <v>0</v>
      </c>
      <c r="AD65" s="17">
        <v>0</v>
      </c>
      <c r="AE65" s="17">
        <v>0</v>
      </c>
      <c r="AF65" s="17">
        <v>0</v>
      </c>
      <c r="AG65" s="17">
        <v>0</v>
      </c>
      <c r="AH65" s="17">
        <v>0</v>
      </c>
      <c r="AI65" s="17">
        <v>0</v>
      </c>
      <c r="AJ65" s="17">
        <v>0</v>
      </c>
      <c r="AK65" s="17">
        <v>0</v>
      </c>
      <c r="AL65" s="17">
        <v>0</v>
      </c>
      <c r="AM65" s="17">
        <v>-4.67</v>
      </c>
      <c r="AN65" s="17">
        <v>-29.94</v>
      </c>
      <c r="AO65" s="20">
        <v>0</v>
      </c>
      <c r="AP65" s="20">
        <v>0</v>
      </c>
      <c r="AQ65" s="20">
        <v>0</v>
      </c>
      <c r="AR65" s="20">
        <v>0</v>
      </c>
      <c r="AS65" s="20">
        <v>0</v>
      </c>
      <c r="AT65" s="20">
        <v>0</v>
      </c>
      <c r="AU65" s="20">
        <v>0</v>
      </c>
      <c r="AV65" s="20">
        <v>0</v>
      </c>
      <c r="AW65" s="20">
        <v>0</v>
      </c>
      <c r="AX65" s="20">
        <v>0</v>
      </c>
      <c r="AY65" s="20">
        <v>-34.659999999999997</v>
      </c>
      <c r="AZ65" s="20">
        <v>-224.93</v>
      </c>
      <c r="BA65" s="17">
        <f t="shared" si="5"/>
        <v>-214.26000000000002</v>
      </c>
      <c r="BB65" s="17">
        <f t="shared" si="6"/>
        <v>-10.719999999999999</v>
      </c>
      <c r="BC65" s="17">
        <f t="shared" si="3"/>
        <v>-34.61</v>
      </c>
      <c r="BD65" s="17">
        <f t="shared" si="4"/>
        <v>-259.59000000000003</v>
      </c>
    </row>
    <row r="66" spans="1:56" x14ac:dyDescent="0.25">
      <c r="A66" t="str">
        <f t="shared" si="7"/>
        <v>TCES.BCHIMP</v>
      </c>
      <c r="B66" s="1" t="s">
        <v>106</v>
      </c>
      <c r="C66" s="1" t="s">
        <v>107</v>
      </c>
      <c r="D66" s="1" t="s">
        <v>22</v>
      </c>
      <c r="E66" s="17">
        <v>-29716.880000000001</v>
      </c>
      <c r="F66" s="17">
        <v>-109853.34999999999</v>
      </c>
      <c r="G66" s="17">
        <v>-36924.92</v>
      </c>
      <c r="H66" s="17">
        <v>-7500.3300000000008</v>
      </c>
      <c r="I66" s="17">
        <v>-18144.219999999998</v>
      </c>
      <c r="J66" s="17">
        <v>-22607.759999999998</v>
      </c>
      <c r="K66" s="17">
        <v>-225734.56</v>
      </c>
      <c r="L66" s="17">
        <v>-36255.550000000003</v>
      </c>
      <c r="M66" s="17">
        <v>-653.26999999999987</v>
      </c>
      <c r="N66" s="17">
        <v>-816.57</v>
      </c>
      <c r="O66" s="17">
        <v>-14775.300000000001</v>
      </c>
      <c r="P66" s="17">
        <v>-741.1</v>
      </c>
      <c r="Q66" s="20">
        <v>-1485.84</v>
      </c>
      <c r="R66" s="20">
        <v>-5492.67</v>
      </c>
      <c r="S66" s="20">
        <v>-1846.25</v>
      </c>
      <c r="T66" s="20">
        <v>-375.02</v>
      </c>
      <c r="U66" s="20">
        <v>-907.21</v>
      </c>
      <c r="V66" s="20">
        <v>-1130.3900000000001</v>
      </c>
      <c r="W66" s="20">
        <v>-11286.73</v>
      </c>
      <c r="X66" s="20">
        <v>-1812.78</v>
      </c>
      <c r="Y66" s="20">
        <v>-32.659999999999997</v>
      </c>
      <c r="Z66" s="20">
        <v>-40.83</v>
      </c>
      <c r="AA66" s="20">
        <v>-738.77</v>
      </c>
      <c r="AB66" s="20">
        <v>-37.06</v>
      </c>
      <c r="AC66" s="17">
        <v>-5539.66</v>
      </c>
      <c r="AD66" s="17">
        <v>-20221.689999999999</v>
      </c>
      <c r="AE66" s="17">
        <v>-6719.2</v>
      </c>
      <c r="AF66" s="17">
        <v>-1347.31</v>
      </c>
      <c r="AG66" s="17">
        <v>-3218.3</v>
      </c>
      <c r="AH66" s="17">
        <v>-3957.21</v>
      </c>
      <c r="AI66" s="17">
        <v>-39001.870000000003</v>
      </c>
      <c r="AJ66" s="17">
        <v>-6179.47</v>
      </c>
      <c r="AK66" s="17">
        <v>-109.82</v>
      </c>
      <c r="AL66" s="17">
        <v>-135.41999999999999</v>
      </c>
      <c r="AM66" s="17">
        <v>-2415.92</v>
      </c>
      <c r="AN66" s="17">
        <v>-119.5</v>
      </c>
      <c r="AO66" s="20">
        <v>-36742.380000000005</v>
      </c>
      <c r="AP66" s="20">
        <v>-135567.71</v>
      </c>
      <c r="AQ66" s="20">
        <v>-45490.369999999995</v>
      </c>
      <c r="AR66" s="20">
        <v>-9222.66</v>
      </c>
      <c r="AS66" s="20">
        <v>-22269.729999999996</v>
      </c>
      <c r="AT66" s="20">
        <v>-27695.359999999997</v>
      </c>
      <c r="AU66" s="20">
        <v>-276023.16000000003</v>
      </c>
      <c r="AV66" s="20">
        <v>-44247.8</v>
      </c>
      <c r="AW66" s="20">
        <v>-795.74999999999977</v>
      </c>
      <c r="AX66" s="20">
        <v>-992.82</v>
      </c>
      <c r="AY66" s="20">
        <v>-17929.990000000002</v>
      </c>
      <c r="AZ66" s="20">
        <v>-897.66000000000008</v>
      </c>
      <c r="BA66" s="17">
        <f t="shared" si="5"/>
        <v>-503723.80999999994</v>
      </c>
      <c r="BB66" s="17">
        <f t="shared" si="6"/>
        <v>-25186.210000000003</v>
      </c>
      <c r="BC66" s="17">
        <f t="shared" si="3"/>
        <v>-88965.37000000001</v>
      </c>
      <c r="BD66" s="17">
        <f t="shared" si="4"/>
        <v>-617875.39</v>
      </c>
    </row>
    <row r="67" spans="1:56" x14ac:dyDescent="0.25">
      <c r="A67" t="str">
        <f t="shared" si="7"/>
        <v>TCES.BCHEXP</v>
      </c>
      <c r="B67" s="1" t="s">
        <v>106</v>
      </c>
      <c r="C67" s="1" t="s">
        <v>109</v>
      </c>
      <c r="D67" s="1" t="s">
        <v>30</v>
      </c>
      <c r="E67" s="17">
        <v>350.38000000000005</v>
      </c>
      <c r="F67" s="17">
        <v>128.16</v>
      </c>
      <c r="G67" s="17">
        <v>24.459999999999994</v>
      </c>
      <c r="H67" s="17">
        <v>9.83</v>
      </c>
      <c r="I67" s="17">
        <v>215.14999999999998</v>
      </c>
      <c r="J67" s="17">
        <v>0</v>
      </c>
      <c r="K67" s="17">
        <v>14.839999999999979</v>
      </c>
      <c r="L67" s="17">
        <v>16.860000000000007</v>
      </c>
      <c r="M67" s="17">
        <v>1.2899999999999991</v>
      </c>
      <c r="N67" s="17">
        <v>-1.8000000000000003</v>
      </c>
      <c r="O67" s="17">
        <v>-301.83</v>
      </c>
      <c r="P67" s="17">
        <v>-403.46999999999991</v>
      </c>
      <c r="Q67" s="20">
        <v>17.52</v>
      </c>
      <c r="R67" s="20">
        <v>6.41</v>
      </c>
      <c r="S67" s="20">
        <v>1.22</v>
      </c>
      <c r="T67" s="20">
        <v>0.49</v>
      </c>
      <c r="U67" s="20">
        <v>10.76</v>
      </c>
      <c r="V67" s="20">
        <v>0</v>
      </c>
      <c r="W67" s="20">
        <v>0.74</v>
      </c>
      <c r="X67" s="20">
        <v>0.84</v>
      </c>
      <c r="Y67" s="20">
        <v>0.06</v>
      </c>
      <c r="Z67" s="20">
        <v>-0.09</v>
      </c>
      <c r="AA67" s="20">
        <v>-15.09</v>
      </c>
      <c r="AB67" s="20">
        <v>-20.170000000000002</v>
      </c>
      <c r="AC67" s="17">
        <v>65.319999999999993</v>
      </c>
      <c r="AD67" s="17">
        <v>23.59</v>
      </c>
      <c r="AE67" s="17">
        <v>4.45</v>
      </c>
      <c r="AF67" s="17">
        <v>1.77</v>
      </c>
      <c r="AG67" s="17">
        <v>38.159999999999997</v>
      </c>
      <c r="AH67" s="17">
        <v>0</v>
      </c>
      <c r="AI67" s="17">
        <v>2.56</v>
      </c>
      <c r="AJ67" s="17">
        <v>2.87</v>
      </c>
      <c r="AK67" s="17">
        <v>0.22</v>
      </c>
      <c r="AL67" s="17">
        <v>-0.3</v>
      </c>
      <c r="AM67" s="17">
        <v>-49.35</v>
      </c>
      <c r="AN67" s="17">
        <v>-65.06</v>
      </c>
      <c r="AO67" s="20">
        <v>433.22</v>
      </c>
      <c r="AP67" s="20">
        <v>158.16</v>
      </c>
      <c r="AQ67" s="20">
        <v>30.129999999999992</v>
      </c>
      <c r="AR67" s="20">
        <v>12.09</v>
      </c>
      <c r="AS67" s="20">
        <v>264.06999999999994</v>
      </c>
      <c r="AT67" s="20">
        <v>0</v>
      </c>
      <c r="AU67" s="20">
        <v>18.139999999999979</v>
      </c>
      <c r="AV67" s="20">
        <v>20.570000000000007</v>
      </c>
      <c r="AW67" s="20">
        <v>1.5699999999999992</v>
      </c>
      <c r="AX67" s="20">
        <v>-2.1900000000000004</v>
      </c>
      <c r="AY67" s="20">
        <v>-366.27</v>
      </c>
      <c r="AZ67" s="20">
        <v>-488.69999999999993</v>
      </c>
      <c r="BA67" s="17">
        <f t="shared" si="5"/>
        <v>53.870000000000175</v>
      </c>
      <c r="BB67" s="17">
        <f t="shared" si="6"/>
        <v>2.6900000000000013</v>
      </c>
      <c r="BC67" s="17">
        <f t="shared" si="3"/>
        <v>24.22999999999999</v>
      </c>
      <c r="BD67" s="17">
        <f t="shared" si="4"/>
        <v>80.790000000000077</v>
      </c>
    </row>
    <row r="68" spans="1:56" x14ac:dyDescent="0.25">
      <c r="A68" t="str">
        <f t="shared" si="7"/>
        <v>PWX.FNG1</v>
      </c>
      <c r="B68" s="1" t="s">
        <v>110</v>
      </c>
      <c r="C68" s="1" t="s">
        <v>111</v>
      </c>
      <c r="D68" s="1" t="s">
        <v>111</v>
      </c>
      <c r="E68" s="17">
        <v>7106.7799999999979</v>
      </c>
      <c r="F68" s="17">
        <v>22822.800000000003</v>
      </c>
      <c r="G68" s="17">
        <v>3582.6899999999996</v>
      </c>
      <c r="H68" s="17">
        <v>1027.6500000000001</v>
      </c>
      <c r="I68" s="17">
        <v>11013.710000000003</v>
      </c>
      <c r="J68" s="17">
        <v>6314.4500000000016</v>
      </c>
      <c r="K68" s="17">
        <v>26202.659999999996</v>
      </c>
      <c r="L68" s="17">
        <v>5647.7499999999991</v>
      </c>
      <c r="M68" s="17">
        <v>471.42999999999989</v>
      </c>
      <c r="N68" s="17">
        <v>418.7900000000003</v>
      </c>
      <c r="O68" s="17">
        <v>1775.7000000000003</v>
      </c>
      <c r="P68" s="17">
        <v>0.16000000000000006</v>
      </c>
      <c r="Q68" s="20">
        <v>355.34</v>
      </c>
      <c r="R68" s="20">
        <v>1141.1400000000001</v>
      </c>
      <c r="S68" s="20">
        <v>179.13</v>
      </c>
      <c r="T68" s="20">
        <v>51.38</v>
      </c>
      <c r="U68" s="20">
        <v>550.69000000000005</v>
      </c>
      <c r="V68" s="20">
        <v>315.72000000000003</v>
      </c>
      <c r="W68" s="20">
        <v>1310.1300000000001</v>
      </c>
      <c r="X68" s="20">
        <v>282.39</v>
      </c>
      <c r="Y68" s="20">
        <v>23.57</v>
      </c>
      <c r="Z68" s="20">
        <v>20.94</v>
      </c>
      <c r="AA68" s="20">
        <v>88.79</v>
      </c>
      <c r="AB68" s="20">
        <v>0.01</v>
      </c>
      <c r="AC68" s="17">
        <v>1324.81</v>
      </c>
      <c r="AD68" s="17">
        <v>4201.2</v>
      </c>
      <c r="AE68" s="17">
        <v>651.94000000000005</v>
      </c>
      <c r="AF68" s="17">
        <v>184.6</v>
      </c>
      <c r="AG68" s="17">
        <v>1953.54</v>
      </c>
      <c r="AH68" s="17">
        <v>1105.27</v>
      </c>
      <c r="AI68" s="17">
        <v>4527.2299999999996</v>
      </c>
      <c r="AJ68" s="17">
        <v>962.61</v>
      </c>
      <c r="AK68" s="17">
        <v>79.25</v>
      </c>
      <c r="AL68" s="17">
        <v>69.45</v>
      </c>
      <c r="AM68" s="17">
        <v>290.35000000000002</v>
      </c>
      <c r="AN68" s="17">
        <v>0.03</v>
      </c>
      <c r="AO68" s="20">
        <v>8786.9299999999985</v>
      </c>
      <c r="AP68" s="20">
        <v>28165.140000000003</v>
      </c>
      <c r="AQ68" s="20">
        <v>4413.76</v>
      </c>
      <c r="AR68" s="20">
        <v>1263.6300000000001</v>
      </c>
      <c r="AS68" s="20">
        <v>13517.940000000002</v>
      </c>
      <c r="AT68" s="20">
        <v>7735.4400000000023</v>
      </c>
      <c r="AU68" s="20">
        <v>32040.019999999997</v>
      </c>
      <c r="AV68" s="20">
        <v>6892.7499999999991</v>
      </c>
      <c r="AW68" s="20">
        <v>574.24999999999989</v>
      </c>
      <c r="AX68" s="20">
        <v>509.18000000000029</v>
      </c>
      <c r="AY68" s="20">
        <v>2154.84</v>
      </c>
      <c r="AZ68" s="20">
        <v>0.20000000000000007</v>
      </c>
      <c r="BA68" s="17">
        <f t="shared" si="5"/>
        <v>86384.569999999992</v>
      </c>
      <c r="BB68" s="17">
        <f t="shared" si="6"/>
        <v>4319.2300000000005</v>
      </c>
      <c r="BC68" s="17">
        <f t="shared" si="3"/>
        <v>15350.280000000002</v>
      </c>
      <c r="BD68" s="17">
        <f t="shared" si="4"/>
        <v>106054.08</v>
      </c>
    </row>
    <row r="69" spans="1:56" x14ac:dyDescent="0.25">
      <c r="A69" t="str">
        <f t="shared" si="7"/>
        <v>TAU.GHO</v>
      </c>
      <c r="B69" s="1" t="s">
        <v>33</v>
      </c>
      <c r="C69" s="1" t="s">
        <v>112</v>
      </c>
      <c r="D69" s="1" t="s">
        <v>112</v>
      </c>
      <c r="E69" s="17">
        <v>-28303.040000000001</v>
      </c>
      <c r="F69" s="17">
        <v>-43363.8</v>
      </c>
      <c r="G69" s="17">
        <v>-19283.890000000003</v>
      </c>
      <c r="H69" s="17">
        <v>-15510.949999999999</v>
      </c>
      <c r="I69" s="17">
        <v>-58250.02</v>
      </c>
      <c r="J69" s="17">
        <v>-61945.069999999992</v>
      </c>
      <c r="K69" s="17">
        <v>-178888.99</v>
      </c>
      <c r="L69" s="17">
        <v>-51436.950000000004</v>
      </c>
      <c r="M69" s="17">
        <v>-19503.060000000001</v>
      </c>
      <c r="N69" s="17">
        <v>-19634.050000000003</v>
      </c>
      <c r="O69" s="17">
        <v>-27232.66</v>
      </c>
      <c r="P69" s="17">
        <v>-16169.550000000001</v>
      </c>
      <c r="Q69" s="20">
        <v>-1415.15</v>
      </c>
      <c r="R69" s="20">
        <v>-2168.19</v>
      </c>
      <c r="S69" s="20">
        <v>-964.19</v>
      </c>
      <c r="T69" s="20">
        <v>-775.55</v>
      </c>
      <c r="U69" s="20">
        <v>-2912.5</v>
      </c>
      <c r="V69" s="20">
        <v>-3097.25</v>
      </c>
      <c r="W69" s="20">
        <v>-8944.4500000000007</v>
      </c>
      <c r="X69" s="20">
        <v>-2571.85</v>
      </c>
      <c r="Y69" s="20">
        <v>-975.15</v>
      </c>
      <c r="Z69" s="20">
        <v>-981.7</v>
      </c>
      <c r="AA69" s="20">
        <v>-1361.63</v>
      </c>
      <c r="AB69" s="20">
        <v>-808.48</v>
      </c>
      <c r="AC69" s="17">
        <v>-5276.1</v>
      </c>
      <c r="AD69" s="17">
        <v>-7982.36</v>
      </c>
      <c r="AE69" s="17">
        <v>-3509.08</v>
      </c>
      <c r="AF69" s="17">
        <v>-2786.29</v>
      </c>
      <c r="AG69" s="17">
        <v>-10332.01</v>
      </c>
      <c r="AH69" s="17">
        <v>-10842.73</v>
      </c>
      <c r="AI69" s="17">
        <v>-30908</v>
      </c>
      <c r="AJ69" s="17">
        <v>-8767.01</v>
      </c>
      <c r="AK69" s="17">
        <v>-3278.59</v>
      </c>
      <c r="AL69" s="17">
        <v>-3256.23</v>
      </c>
      <c r="AM69" s="17">
        <v>-4452.82</v>
      </c>
      <c r="AN69" s="17">
        <v>-2607.34</v>
      </c>
      <c r="AO69" s="20">
        <v>-34994.29</v>
      </c>
      <c r="AP69" s="20">
        <v>-53514.350000000006</v>
      </c>
      <c r="AQ69" s="20">
        <v>-23757.160000000003</v>
      </c>
      <c r="AR69" s="20">
        <v>-19072.789999999997</v>
      </c>
      <c r="AS69" s="20">
        <v>-71494.53</v>
      </c>
      <c r="AT69" s="20">
        <v>-75885.049999999988</v>
      </c>
      <c r="AU69" s="20">
        <v>-218741.44</v>
      </c>
      <c r="AV69" s="20">
        <v>-62775.810000000005</v>
      </c>
      <c r="AW69" s="20">
        <v>-23756.800000000003</v>
      </c>
      <c r="AX69" s="20">
        <v>-23871.980000000003</v>
      </c>
      <c r="AY69" s="20">
        <v>-33047.11</v>
      </c>
      <c r="AZ69" s="20">
        <v>-19585.370000000003</v>
      </c>
      <c r="BA69" s="17">
        <f t="shared" ref="BA69:BA100" si="8">SUM(E69:P69)</f>
        <v>-539522.02999999991</v>
      </c>
      <c r="BB69" s="17">
        <f t="shared" ref="BB69:BB100" si="9">SUM(Q69:AB69)</f>
        <v>-26976.090000000004</v>
      </c>
      <c r="BC69" s="17">
        <f t="shared" si="3"/>
        <v>-93998.56</v>
      </c>
      <c r="BD69" s="17">
        <f t="shared" si="4"/>
        <v>-660496.68000000005</v>
      </c>
    </row>
    <row r="70" spans="1:56" x14ac:dyDescent="0.25">
      <c r="A70" t="str">
        <f t="shared" si="7"/>
        <v>CPW.GN1</v>
      </c>
      <c r="B70" s="1" t="s">
        <v>113</v>
      </c>
      <c r="C70" s="1" t="s">
        <v>114</v>
      </c>
      <c r="D70" s="1" t="s">
        <v>114</v>
      </c>
      <c r="E70" s="17">
        <v>173235.13999999996</v>
      </c>
      <c r="F70" s="17">
        <v>289411.60000000009</v>
      </c>
      <c r="G70" s="17">
        <v>175600.92999999993</v>
      </c>
      <c r="H70" s="17">
        <v>135156.28999999998</v>
      </c>
      <c r="I70" s="17">
        <v>150419.94000000003</v>
      </c>
      <c r="J70" s="17">
        <v>178517.16000000006</v>
      </c>
      <c r="K70" s="17">
        <v>474777.68999999983</v>
      </c>
      <c r="L70" s="17">
        <v>172815.78000000009</v>
      </c>
      <c r="M70" s="17">
        <v>86529.510000000038</v>
      </c>
      <c r="N70" s="17">
        <v>60702.990000000027</v>
      </c>
      <c r="O70" s="17">
        <v>83755.049999999945</v>
      </c>
      <c r="P70" s="17">
        <v>62049.349999999933</v>
      </c>
      <c r="Q70" s="20">
        <v>8661.76</v>
      </c>
      <c r="R70" s="20">
        <v>14470.58</v>
      </c>
      <c r="S70" s="20">
        <v>8780.0499999999993</v>
      </c>
      <c r="T70" s="20">
        <v>6757.81</v>
      </c>
      <c r="U70" s="20">
        <v>7521</v>
      </c>
      <c r="V70" s="20">
        <v>8925.86</v>
      </c>
      <c r="W70" s="20">
        <v>23738.880000000001</v>
      </c>
      <c r="X70" s="20">
        <v>8640.7900000000009</v>
      </c>
      <c r="Y70" s="20">
        <v>4326.4799999999996</v>
      </c>
      <c r="Z70" s="20">
        <v>3035.15</v>
      </c>
      <c r="AA70" s="20">
        <v>4187.75</v>
      </c>
      <c r="AB70" s="20">
        <v>3102.47</v>
      </c>
      <c r="AC70" s="17">
        <v>32293.55</v>
      </c>
      <c r="AD70" s="17">
        <v>53274.58</v>
      </c>
      <c r="AE70" s="17">
        <v>31953.99</v>
      </c>
      <c r="AF70" s="17">
        <v>24278.63</v>
      </c>
      <c r="AG70" s="17">
        <v>26680.5</v>
      </c>
      <c r="AH70" s="17">
        <v>31247.26</v>
      </c>
      <c r="AI70" s="17">
        <v>82030.929999999993</v>
      </c>
      <c r="AJ70" s="17">
        <v>29455.06</v>
      </c>
      <c r="AK70" s="17">
        <v>14546.16</v>
      </c>
      <c r="AL70" s="17">
        <v>10067.35</v>
      </c>
      <c r="AM70" s="17">
        <v>13694.83</v>
      </c>
      <c r="AN70" s="17">
        <v>10005.469999999999</v>
      </c>
      <c r="AO70" s="20">
        <v>214190.44999999995</v>
      </c>
      <c r="AP70" s="20">
        <v>357156.76000000013</v>
      </c>
      <c r="AQ70" s="20">
        <v>216334.96999999991</v>
      </c>
      <c r="AR70" s="20">
        <v>166192.72999999998</v>
      </c>
      <c r="AS70" s="20">
        <v>184621.44000000003</v>
      </c>
      <c r="AT70" s="20">
        <v>218690.28000000009</v>
      </c>
      <c r="AU70" s="20">
        <v>580547.49999999977</v>
      </c>
      <c r="AV70" s="20">
        <v>210911.63000000009</v>
      </c>
      <c r="AW70" s="20">
        <v>105402.15000000004</v>
      </c>
      <c r="AX70" s="20">
        <v>73805.490000000034</v>
      </c>
      <c r="AY70" s="20">
        <v>101637.62999999995</v>
      </c>
      <c r="AZ70" s="20">
        <v>75157.289999999935</v>
      </c>
      <c r="BA70" s="17">
        <f t="shared" si="8"/>
        <v>2042971.43</v>
      </c>
      <c r="BB70" s="17">
        <f t="shared" si="9"/>
        <v>102148.58</v>
      </c>
      <c r="BC70" s="17">
        <f t="shared" ref="BC70:BC133" si="10">SUM(AC70:AN70)</f>
        <v>359528.30999999994</v>
      </c>
      <c r="BD70" s="17">
        <f t="shared" ref="BD70:BD133" si="11">SUM(AO70:AZ70)</f>
        <v>2504648.3199999998</v>
      </c>
    </row>
    <row r="71" spans="1:56" x14ac:dyDescent="0.25">
      <c r="A71" t="str">
        <f t="shared" si="7"/>
        <v>CPW.GN2</v>
      </c>
      <c r="B71" s="1" t="s">
        <v>113</v>
      </c>
      <c r="C71" s="1" t="s">
        <v>115</v>
      </c>
      <c r="D71" s="1" t="s">
        <v>115</v>
      </c>
      <c r="E71" s="17">
        <v>201853.24000000005</v>
      </c>
      <c r="F71" s="17">
        <v>403996.99</v>
      </c>
      <c r="G71" s="17">
        <v>197518.13999999998</v>
      </c>
      <c r="H71" s="17">
        <v>72130.510000000009</v>
      </c>
      <c r="I71" s="17">
        <v>168314.04999999996</v>
      </c>
      <c r="J71" s="17">
        <v>134263.28999999995</v>
      </c>
      <c r="K71" s="17">
        <v>481077.71999999986</v>
      </c>
      <c r="L71" s="17">
        <v>166228.54999999999</v>
      </c>
      <c r="M71" s="17">
        <v>88288.84000000004</v>
      </c>
      <c r="N71" s="17">
        <v>62620.73</v>
      </c>
      <c r="O71" s="17">
        <v>85107.15999999996</v>
      </c>
      <c r="P71" s="17">
        <v>63703.229999999967</v>
      </c>
      <c r="Q71" s="20">
        <v>10092.66</v>
      </c>
      <c r="R71" s="20">
        <v>20199.849999999999</v>
      </c>
      <c r="S71" s="20">
        <v>9875.91</v>
      </c>
      <c r="T71" s="20">
        <v>3606.53</v>
      </c>
      <c r="U71" s="20">
        <v>8415.7000000000007</v>
      </c>
      <c r="V71" s="20">
        <v>6713.16</v>
      </c>
      <c r="W71" s="20">
        <v>24053.89</v>
      </c>
      <c r="X71" s="20">
        <v>8311.43</v>
      </c>
      <c r="Y71" s="20">
        <v>4414.4399999999996</v>
      </c>
      <c r="Z71" s="20">
        <v>3131.04</v>
      </c>
      <c r="AA71" s="20">
        <v>4255.3599999999997</v>
      </c>
      <c r="AB71" s="20">
        <v>3185.16</v>
      </c>
      <c r="AC71" s="17">
        <v>37628.379999999997</v>
      </c>
      <c r="AD71" s="17">
        <v>74367.34</v>
      </c>
      <c r="AE71" s="17">
        <v>35942.25</v>
      </c>
      <c r="AF71" s="17">
        <v>12957.07</v>
      </c>
      <c r="AG71" s="17">
        <v>29854.44</v>
      </c>
      <c r="AH71" s="17">
        <v>23501.16</v>
      </c>
      <c r="AI71" s="17">
        <v>83119.44</v>
      </c>
      <c r="AJ71" s="17">
        <v>28332.32</v>
      </c>
      <c r="AK71" s="17">
        <v>14841.91</v>
      </c>
      <c r="AL71" s="17">
        <v>10385.4</v>
      </c>
      <c r="AM71" s="17">
        <v>13915.91</v>
      </c>
      <c r="AN71" s="17">
        <v>10272.16</v>
      </c>
      <c r="AO71" s="20">
        <v>249574.28000000006</v>
      </c>
      <c r="AP71" s="20">
        <v>498564.17999999993</v>
      </c>
      <c r="AQ71" s="20">
        <v>243336.3</v>
      </c>
      <c r="AR71" s="20">
        <v>88694.110000000015</v>
      </c>
      <c r="AS71" s="20">
        <v>206584.18999999997</v>
      </c>
      <c r="AT71" s="20">
        <v>164477.60999999996</v>
      </c>
      <c r="AU71" s="20">
        <v>588251.04999999981</v>
      </c>
      <c r="AV71" s="20">
        <v>202872.3</v>
      </c>
      <c r="AW71" s="20">
        <v>107545.19000000005</v>
      </c>
      <c r="AX71" s="20">
        <v>76137.17</v>
      </c>
      <c r="AY71" s="20">
        <v>103278.42999999996</v>
      </c>
      <c r="AZ71" s="20">
        <v>77160.549999999974</v>
      </c>
      <c r="BA71" s="17">
        <f t="shared" si="8"/>
        <v>2125102.4499999997</v>
      </c>
      <c r="BB71" s="17">
        <f t="shared" si="9"/>
        <v>106255.13</v>
      </c>
      <c r="BC71" s="17">
        <f t="shared" si="10"/>
        <v>375117.77999999997</v>
      </c>
      <c r="BD71" s="17">
        <f t="shared" si="11"/>
        <v>2606475.3599999994</v>
      </c>
    </row>
    <row r="72" spans="1:56" x14ac:dyDescent="0.25">
      <c r="A72" t="str">
        <f t="shared" si="7"/>
        <v>EPDG.GN3</v>
      </c>
      <c r="B72" s="1" t="s">
        <v>116</v>
      </c>
      <c r="C72" s="1" t="s">
        <v>117</v>
      </c>
      <c r="D72" s="1" t="s">
        <v>117</v>
      </c>
      <c r="E72" s="17">
        <v>217603.09000000003</v>
      </c>
      <c r="F72" s="17">
        <v>441875.90999999992</v>
      </c>
      <c r="G72" s="17">
        <v>188297.18999999997</v>
      </c>
      <c r="H72" s="17">
        <v>152125.16000000003</v>
      </c>
      <c r="I72" s="17">
        <v>195007.18999999997</v>
      </c>
      <c r="J72" s="17">
        <v>206574.90999999997</v>
      </c>
      <c r="K72" s="17">
        <v>502348.25000000017</v>
      </c>
      <c r="L72" s="17">
        <v>187986.36000000002</v>
      </c>
      <c r="M72" s="17">
        <v>81287.660000000033</v>
      </c>
      <c r="N72" s="17">
        <v>11208.660000000007</v>
      </c>
      <c r="O72" s="17">
        <v>89414.880000000034</v>
      </c>
      <c r="P72" s="17">
        <v>65932.97</v>
      </c>
      <c r="Q72" s="20">
        <v>10880.15</v>
      </c>
      <c r="R72" s="20">
        <v>22093.8</v>
      </c>
      <c r="S72" s="20">
        <v>9414.86</v>
      </c>
      <c r="T72" s="20">
        <v>7606.26</v>
      </c>
      <c r="U72" s="20">
        <v>9750.36</v>
      </c>
      <c r="V72" s="20">
        <v>10328.75</v>
      </c>
      <c r="W72" s="20">
        <v>25117.41</v>
      </c>
      <c r="X72" s="20">
        <v>9399.32</v>
      </c>
      <c r="Y72" s="20">
        <v>4064.38</v>
      </c>
      <c r="Z72" s="20">
        <v>560.42999999999995</v>
      </c>
      <c r="AA72" s="20">
        <v>4470.74</v>
      </c>
      <c r="AB72" s="20">
        <v>3296.65</v>
      </c>
      <c r="AC72" s="17">
        <v>40564.379999999997</v>
      </c>
      <c r="AD72" s="17">
        <v>81340.05</v>
      </c>
      <c r="AE72" s="17">
        <v>34264.32</v>
      </c>
      <c r="AF72" s="17">
        <v>27326.81</v>
      </c>
      <c r="AG72" s="17">
        <v>34589.1</v>
      </c>
      <c r="AH72" s="17">
        <v>36158.43</v>
      </c>
      <c r="AI72" s="17">
        <v>86794.51</v>
      </c>
      <c r="AJ72" s="17">
        <v>32040.76</v>
      </c>
      <c r="AK72" s="17">
        <v>13664.97</v>
      </c>
      <c r="AL72" s="17">
        <v>1858.91</v>
      </c>
      <c r="AM72" s="17">
        <v>14620.27</v>
      </c>
      <c r="AN72" s="17">
        <v>10631.7</v>
      </c>
      <c r="AO72" s="20">
        <v>269047.62</v>
      </c>
      <c r="AP72" s="20">
        <v>545309.75999999989</v>
      </c>
      <c r="AQ72" s="20">
        <v>231976.37</v>
      </c>
      <c r="AR72" s="20">
        <v>187058.23000000004</v>
      </c>
      <c r="AS72" s="20">
        <v>239346.65</v>
      </c>
      <c r="AT72" s="20">
        <v>253062.08999999997</v>
      </c>
      <c r="AU72" s="20">
        <v>614260.17000000016</v>
      </c>
      <c r="AV72" s="20">
        <v>229426.44000000003</v>
      </c>
      <c r="AW72" s="20">
        <v>99017.010000000038</v>
      </c>
      <c r="AX72" s="20">
        <v>13628.000000000007</v>
      </c>
      <c r="AY72" s="20">
        <v>108505.89000000004</v>
      </c>
      <c r="AZ72" s="20">
        <v>79861.319999999992</v>
      </c>
      <c r="BA72" s="17">
        <f t="shared" si="8"/>
        <v>2339662.2300000004</v>
      </c>
      <c r="BB72" s="17">
        <f t="shared" si="9"/>
        <v>116983.11</v>
      </c>
      <c r="BC72" s="17">
        <f t="shared" si="10"/>
        <v>413854.20999999996</v>
      </c>
      <c r="BD72" s="17">
        <f t="shared" si="11"/>
        <v>2870499.55</v>
      </c>
    </row>
    <row r="73" spans="1:56" x14ac:dyDescent="0.25">
      <c r="A73" t="str">
        <f t="shared" si="7"/>
        <v>CFPL.GPEC</v>
      </c>
      <c r="B73" s="1" t="s">
        <v>118</v>
      </c>
      <c r="C73" s="1" t="s">
        <v>119</v>
      </c>
      <c r="D73" s="1" t="s">
        <v>119</v>
      </c>
      <c r="E73" s="17">
        <v>-15764.240000000002</v>
      </c>
      <c r="F73" s="17">
        <v>-27784.699999999997</v>
      </c>
      <c r="G73" s="17">
        <v>-15504.210000000001</v>
      </c>
      <c r="H73" s="17">
        <v>-11441.58</v>
      </c>
      <c r="I73" s="17">
        <v>-10293.199999999999</v>
      </c>
      <c r="J73" s="17">
        <v>-13213.39</v>
      </c>
      <c r="K73" s="17">
        <v>-38956.009999999995</v>
      </c>
      <c r="L73" s="17">
        <v>-10211.380000000003</v>
      </c>
      <c r="M73" s="17">
        <v>-8365.77</v>
      </c>
      <c r="N73" s="17">
        <v>-9197.5799999999981</v>
      </c>
      <c r="O73" s="17">
        <v>-13981.36</v>
      </c>
      <c r="P73" s="17">
        <v>-10440.939999999999</v>
      </c>
      <c r="Q73" s="20">
        <v>-788.21</v>
      </c>
      <c r="R73" s="20">
        <v>-1389.24</v>
      </c>
      <c r="S73" s="20">
        <v>-775.21</v>
      </c>
      <c r="T73" s="20">
        <v>-572.08000000000004</v>
      </c>
      <c r="U73" s="20">
        <v>-514.66</v>
      </c>
      <c r="V73" s="20">
        <v>-660.67</v>
      </c>
      <c r="W73" s="20">
        <v>-1947.8</v>
      </c>
      <c r="X73" s="20">
        <v>-510.57</v>
      </c>
      <c r="Y73" s="20">
        <v>-418.29</v>
      </c>
      <c r="Z73" s="20">
        <v>-459.88</v>
      </c>
      <c r="AA73" s="20">
        <v>-699.07</v>
      </c>
      <c r="AB73" s="20">
        <v>-522.04999999999995</v>
      </c>
      <c r="AC73" s="17">
        <v>-2938.68</v>
      </c>
      <c r="AD73" s="17">
        <v>-5114.58</v>
      </c>
      <c r="AE73" s="17">
        <v>-2821.29</v>
      </c>
      <c r="AF73" s="17">
        <v>-2055.29</v>
      </c>
      <c r="AG73" s="17">
        <v>-1825.74</v>
      </c>
      <c r="AH73" s="17">
        <v>-2312.84</v>
      </c>
      <c r="AI73" s="17">
        <v>-6730.72</v>
      </c>
      <c r="AJ73" s="17">
        <v>-1740.45</v>
      </c>
      <c r="AK73" s="17">
        <v>-1406.34</v>
      </c>
      <c r="AL73" s="17">
        <v>-1525.38</v>
      </c>
      <c r="AM73" s="17">
        <v>-2286.1</v>
      </c>
      <c r="AN73" s="17">
        <v>-1683.6</v>
      </c>
      <c r="AO73" s="20">
        <v>-19491.13</v>
      </c>
      <c r="AP73" s="20">
        <v>-34288.519999999997</v>
      </c>
      <c r="AQ73" s="20">
        <v>-19100.710000000003</v>
      </c>
      <c r="AR73" s="20">
        <v>-14068.95</v>
      </c>
      <c r="AS73" s="20">
        <v>-12633.599999999999</v>
      </c>
      <c r="AT73" s="20">
        <v>-16186.9</v>
      </c>
      <c r="AU73" s="20">
        <v>-47634.53</v>
      </c>
      <c r="AV73" s="20">
        <v>-12462.400000000003</v>
      </c>
      <c r="AW73" s="20">
        <v>-10190.400000000001</v>
      </c>
      <c r="AX73" s="20">
        <v>-11182.839999999997</v>
      </c>
      <c r="AY73" s="20">
        <v>-16966.53</v>
      </c>
      <c r="AZ73" s="20">
        <v>-12646.589999999998</v>
      </c>
      <c r="BA73" s="17">
        <f t="shared" si="8"/>
        <v>-185154.36</v>
      </c>
      <c r="BB73" s="17">
        <f t="shared" si="9"/>
        <v>-9257.73</v>
      </c>
      <c r="BC73" s="17">
        <f t="shared" si="10"/>
        <v>-32441.01</v>
      </c>
      <c r="BD73" s="17">
        <f t="shared" si="11"/>
        <v>-226853.09999999998</v>
      </c>
    </row>
    <row r="74" spans="1:56" x14ac:dyDescent="0.25">
      <c r="A74" t="str">
        <f t="shared" si="7"/>
        <v>NXI.GWW1</v>
      </c>
      <c r="B74" s="1" t="s">
        <v>165</v>
      </c>
      <c r="C74" s="1" t="s">
        <v>121</v>
      </c>
      <c r="D74" s="1" t="s">
        <v>121</v>
      </c>
      <c r="E74" s="17">
        <v>703.89000000000169</v>
      </c>
      <c r="F74" s="17">
        <v>780.11000000000149</v>
      </c>
      <c r="G74" s="17">
        <v>346.2699999999993</v>
      </c>
      <c r="H74" s="17">
        <v>799.31000000000245</v>
      </c>
      <c r="I74" s="17">
        <v>789.83999999999594</v>
      </c>
      <c r="J74" s="17">
        <v>452.01000000000067</v>
      </c>
      <c r="K74" s="17">
        <v>-1200.309999999999</v>
      </c>
      <c r="L74" s="17">
        <v>-548.36000000000206</v>
      </c>
      <c r="M74" s="17">
        <v>-501.54000000000019</v>
      </c>
      <c r="N74" s="17">
        <v>-3827.7700000000009</v>
      </c>
      <c r="O74" s="17">
        <v>-2789.6499999999987</v>
      </c>
      <c r="P74" s="17">
        <v>-3857.5100000000011</v>
      </c>
      <c r="Q74" s="20">
        <v>35.19</v>
      </c>
      <c r="R74" s="20">
        <v>39.01</v>
      </c>
      <c r="S74" s="20">
        <v>17.309999999999999</v>
      </c>
      <c r="T74" s="20">
        <v>39.97</v>
      </c>
      <c r="U74" s="20">
        <v>39.49</v>
      </c>
      <c r="V74" s="20">
        <v>22.6</v>
      </c>
      <c r="W74" s="20">
        <v>-60.02</v>
      </c>
      <c r="X74" s="20">
        <v>-27.42</v>
      </c>
      <c r="Y74" s="20">
        <v>-25.08</v>
      </c>
      <c r="Z74" s="20">
        <v>-191.39</v>
      </c>
      <c r="AA74" s="20">
        <v>-139.47999999999999</v>
      </c>
      <c r="AB74" s="20">
        <v>-192.88</v>
      </c>
      <c r="AC74" s="17">
        <v>131.22</v>
      </c>
      <c r="AD74" s="17">
        <v>143.6</v>
      </c>
      <c r="AE74" s="17">
        <v>63.01</v>
      </c>
      <c r="AF74" s="17">
        <v>143.58000000000001</v>
      </c>
      <c r="AG74" s="17">
        <v>140.1</v>
      </c>
      <c r="AH74" s="17">
        <v>79.12</v>
      </c>
      <c r="AI74" s="17">
        <v>-207.39</v>
      </c>
      <c r="AJ74" s="17">
        <v>-93.46</v>
      </c>
      <c r="AK74" s="17">
        <v>-84.31</v>
      </c>
      <c r="AL74" s="17">
        <v>-634.82000000000005</v>
      </c>
      <c r="AM74" s="17">
        <v>-456.14</v>
      </c>
      <c r="AN74" s="17">
        <v>-622.02</v>
      </c>
      <c r="AO74" s="20">
        <v>870.30000000000177</v>
      </c>
      <c r="AP74" s="20">
        <v>962.72000000000151</v>
      </c>
      <c r="AQ74" s="20">
        <v>426.58999999999929</v>
      </c>
      <c r="AR74" s="20">
        <v>982.86000000000251</v>
      </c>
      <c r="AS74" s="20">
        <v>969.42999999999597</v>
      </c>
      <c r="AT74" s="20">
        <v>553.7300000000007</v>
      </c>
      <c r="AU74" s="20">
        <v>-1467.7199999999989</v>
      </c>
      <c r="AV74" s="20">
        <v>-669.24000000000206</v>
      </c>
      <c r="AW74" s="20">
        <v>-610.93000000000029</v>
      </c>
      <c r="AX74" s="20">
        <v>-4653.9800000000005</v>
      </c>
      <c r="AY74" s="20">
        <v>-3385.2699999999986</v>
      </c>
      <c r="AZ74" s="20">
        <v>-4672.4100000000017</v>
      </c>
      <c r="BA74" s="17">
        <f t="shared" si="8"/>
        <v>-8853.7099999999991</v>
      </c>
      <c r="BB74" s="17">
        <f t="shared" si="9"/>
        <v>-442.7</v>
      </c>
      <c r="BC74" s="17">
        <f t="shared" si="10"/>
        <v>-1397.51</v>
      </c>
      <c r="BD74" s="17">
        <f t="shared" si="11"/>
        <v>-10693.920000000002</v>
      </c>
    </row>
    <row r="75" spans="1:56" x14ac:dyDescent="0.25">
      <c r="A75" t="str">
        <f t="shared" si="7"/>
        <v>HWP.HAL1</v>
      </c>
      <c r="B75" s="1" t="s">
        <v>122</v>
      </c>
      <c r="C75" s="1" t="s">
        <v>123</v>
      </c>
      <c r="D75" s="1" t="s">
        <v>123</v>
      </c>
      <c r="E75" s="17">
        <v>-20067.100000000031</v>
      </c>
      <c r="F75" s="17">
        <v>-20785.250000000029</v>
      </c>
      <c r="G75" s="17">
        <v>-8587.6899999999932</v>
      </c>
      <c r="H75" s="17">
        <v>-6803.4500000000062</v>
      </c>
      <c r="I75" s="17">
        <v>-4762.2299999999996</v>
      </c>
      <c r="J75" s="17">
        <v>-6589.2899999999927</v>
      </c>
      <c r="K75" s="17">
        <v>-18413.030000000006</v>
      </c>
      <c r="L75" s="17">
        <v>-4375.1499999999996</v>
      </c>
      <c r="M75" s="17">
        <v>-7819.3399999999965</v>
      </c>
      <c r="N75" s="17">
        <v>-22054.89</v>
      </c>
      <c r="O75" s="17">
        <v>-17689.080000000013</v>
      </c>
      <c r="P75" s="17">
        <v>-19011.980000000003</v>
      </c>
      <c r="Q75" s="20">
        <v>-1003.36</v>
      </c>
      <c r="R75" s="20">
        <v>-1039.26</v>
      </c>
      <c r="S75" s="20">
        <v>-429.38</v>
      </c>
      <c r="T75" s="20">
        <v>-340.17</v>
      </c>
      <c r="U75" s="20">
        <v>-238.11</v>
      </c>
      <c r="V75" s="20">
        <v>-329.46</v>
      </c>
      <c r="W75" s="20">
        <v>-920.65</v>
      </c>
      <c r="X75" s="20">
        <v>-218.76</v>
      </c>
      <c r="Y75" s="20">
        <v>-390.97</v>
      </c>
      <c r="Z75" s="20">
        <v>-1102.74</v>
      </c>
      <c r="AA75" s="20">
        <v>-884.45</v>
      </c>
      <c r="AB75" s="20">
        <v>-950.6</v>
      </c>
      <c r="AC75" s="17">
        <v>-3740.8</v>
      </c>
      <c r="AD75" s="17">
        <v>-3826.13</v>
      </c>
      <c r="AE75" s="17">
        <v>-1562.7</v>
      </c>
      <c r="AF75" s="17">
        <v>-1222.1300000000001</v>
      </c>
      <c r="AG75" s="17">
        <v>-844.69</v>
      </c>
      <c r="AH75" s="17">
        <v>-1153.3800000000001</v>
      </c>
      <c r="AI75" s="17">
        <v>-3181.36</v>
      </c>
      <c r="AJ75" s="17">
        <v>-745.71</v>
      </c>
      <c r="AK75" s="17">
        <v>-1314.48</v>
      </c>
      <c r="AL75" s="17">
        <v>-3657.72</v>
      </c>
      <c r="AM75" s="17">
        <v>-2892.35</v>
      </c>
      <c r="AN75" s="17">
        <v>-3065.68</v>
      </c>
      <c r="AO75" s="20">
        <v>-24811.260000000031</v>
      </c>
      <c r="AP75" s="20">
        <v>-25650.640000000029</v>
      </c>
      <c r="AQ75" s="20">
        <v>-10579.769999999993</v>
      </c>
      <c r="AR75" s="20">
        <v>-8365.7500000000073</v>
      </c>
      <c r="AS75" s="20">
        <v>-5845.0299999999988</v>
      </c>
      <c r="AT75" s="20">
        <v>-8072.1299999999928</v>
      </c>
      <c r="AU75" s="20">
        <v>-22515.040000000008</v>
      </c>
      <c r="AV75" s="20">
        <v>-5339.62</v>
      </c>
      <c r="AW75" s="20">
        <v>-9524.7899999999954</v>
      </c>
      <c r="AX75" s="20">
        <v>-26815.350000000002</v>
      </c>
      <c r="AY75" s="20">
        <v>-21465.880000000012</v>
      </c>
      <c r="AZ75" s="20">
        <v>-23028.260000000002</v>
      </c>
      <c r="BA75" s="17">
        <f t="shared" si="8"/>
        <v>-156958.48000000007</v>
      </c>
      <c r="BB75" s="17">
        <f t="shared" si="9"/>
        <v>-7847.9100000000008</v>
      </c>
      <c r="BC75" s="17">
        <f t="shared" si="10"/>
        <v>-27207.13</v>
      </c>
      <c r="BD75" s="17">
        <f t="shared" si="11"/>
        <v>-192013.52000000008</v>
      </c>
    </row>
    <row r="76" spans="1:56" x14ac:dyDescent="0.25">
      <c r="A76" t="str">
        <f t="shared" si="7"/>
        <v>MPLP.HRM</v>
      </c>
      <c r="B76" s="1" t="s">
        <v>124</v>
      </c>
      <c r="C76" s="1" t="s">
        <v>125</v>
      </c>
      <c r="D76" s="1" t="s">
        <v>125</v>
      </c>
      <c r="E76" s="17">
        <v>-217238.12</v>
      </c>
      <c r="F76" s="17">
        <v>-666894.43000000005</v>
      </c>
      <c r="G76" s="17">
        <v>-224860.40000000002</v>
      </c>
      <c r="H76" s="17">
        <v>-144847.67999999999</v>
      </c>
      <c r="I76" s="17">
        <v>-341925.88</v>
      </c>
      <c r="J76" s="17">
        <v>-236650.89</v>
      </c>
      <c r="K76" s="17">
        <v>-837063.51000000024</v>
      </c>
      <c r="L76" s="17">
        <v>-92854.43</v>
      </c>
      <c r="M76" s="17">
        <v>-66495.37000000001</v>
      </c>
      <c r="N76" s="17">
        <v>-126750.32</v>
      </c>
      <c r="O76" s="17">
        <v>-226251.53999999998</v>
      </c>
      <c r="P76" s="17">
        <v>-113092.68999999999</v>
      </c>
      <c r="Q76" s="20">
        <v>-10861.91</v>
      </c>
      <c r="R76" s="20">
        <v>-33344.720000000001</v>
      </c>
      <c r="S76" s="20">
        <v>-11243.02</v>
      </c>
      <c r="T76" s="20">
        <v>-7242.38</v>
      </c>
      <c r="U76" s="20">
        <v>-17096.29</v>
      </c>
      <c r="V76" s="20">
        <v>-11832.54</v>
      </c>
      <c r="W76" s="20">
        <v>-41853.18</v>
      </c>
      <c r="X76" s="20">
        <v>-4642.72</v>
      </c>
      <c r="Y76" s="20">
        <v>-3324.77</v>
      </c>
      <c r="Z76" s="20">
        <v>-6337.52</v>
      </c>
      <c r="AA76" s="20">
        <v>-11312.58</v>
      </c>
      <c r="AB76" s="20">
        <v>-5654.63</v>
      </c>
      <c r="AC76" s="17">
        <v>-40496.35</v>
      </c>
      <c r="AD76" s="17">
        <v>-122761.22</v>
      </c>
      <c r="AE76" s="17">
        <v>-40917.699999999997</v>
      </c>
      <c r="AF76" s="17">
        <v>-26019.53</v>
      </c>
      <c r="AG76" s="17">
        <v>-60648.58</v>
      </c>
      <c r="AH76" s="17">
        <v>-41422.86</v>
      </c>
      <c r="AI76" s="17">
        <v>-144625.79999999999</v>
      </c>
      <c r="AJ76" s="17">
        <v>-15826.29</v>
      </c>
      <c r="AK76" s="17">
        <v>-11178.29</v>
      </c>
      <c r="AL76" s="17">
        <v>-21021.040000000001</v>
      </c>
      <c r="AM76" s="17">
        <v>-36994.49</v>
      </c>
      <c r="AN76" s="17">
        <v>-18236.22</v>
      </c>
      <c r="AO76" s="20">
        <v>-268596.38</v>
      </c>
      <c r="AP76" s="20">
        <v>-823000.37</v>
      </c>
      <c r="AQ76" s="20">
        <v>-277021.12</v>
      </c>
      <c r="AR76" s="20">
        <v>-178109.59</v>
      </c>
      <c r="AS76" s="20">
        <v>-419670.75</v>
      </c>
      <c r="AT76" s="20">
        <v>-289906.29000000004</v>
      </c>
      <c r="AU76" s="20">
        <v>-1023542.4900000002</v>
      </c>
      <c r="AV76" s="20">
        <v>-113323.44</v>
      </c>
      <c r="AW76" s="20">
        <v>-80998.430000000022</v>
      </c>
      <c r="AX76" s="20">
        <v>-154108.88</v>
      </c>
      <c r="AY76" s="20">
        <v>-274558.61</v>
      </c>
      <c r="AZ76" s="20">
        <v>-136983.53999999998</v>
      </c>
      <c r="BA76" s="17">
        <f t="shared" si="8"/>
        <v>-3294925.2600000007</v>
      </c>
      <c r="BB76" s="17">
        <f t="shared" si="9"/>
        <v>-164746.25999999998</v>
      </c>
      <c r="BC76" s="17">
        <f t="shared" si="10"/>
        <v>-580148.36999999988</v>
      </c>
      <c r="BD76" s="17">
        <f t="shared" si="11"/>
        <v>-4039819.89</v>
      </c>
    </row>
    <row r="77" spans="1:56" x14ac:dyDescent="0.25">
      <c r="A77" t="str">
        <f t="shared" si="7"/>
        <v>TAU.HSH</v>
      </c>
      <c r="B77" s="1" t="s">
        <v>33</v>
      </c>
      <c r="C77" s="1" t="s">
        <v>126</v>
      </c>
      <c r="D77" s="1" t="s">
        <v>126</v>
      </c>
      <c r="E77" s="17">
        <v>-10461.51</v>
      </c>
      <c r="F77" s="17">
        <v>-19269.580000000002</v>
      </c>
      <c r="G77" s="17">
        <v>-8694.4499999999989</v>
      </c>
      <c r="H77" s="17">
        <v>-6890.78</v>
      </c>
      <c r="I77" s="17">
        <v>-18092.560000000001</v>
      </c>
      <c r="J77" s="17">
        <v>-16612.8</v>
      </c>
      <c r="K77" s="17">
        <v>-58120.83</v>
      </c>
      <c r="L77" s="17">
        <v>-20488.679999999997</v>
      </c>
      <c r="M77" s="17">
        <v>-3358.3799999999997</v>
      </c>
      <c r="N77" s="17">
        <v>-5476.5599999999995</v>
      </c>
      <c r="O77" s="17">
        <v>-6893.46</v>
      </c>
      <c r="P77" s="17">
        <v>-2562.09</v>
      </c>
      <c r="Q77" s="20">
        <v>-523.08000000000004</v>
      </c>
      <c r="R77" s="20">
        <v>-963.48</v>
      </c>
      <c r="S77" s="20">
        <v>-434.72</v>
      </c>
      <c r="T77" s="20">
        <v>-344.54</v>
      </c>
      <c r="U77" s="20">
        <v>-904.63</v>
      </c>
      <c r="V77" s="20">
        <v>-830.64</v>
      </c>
      <c r="W77" s="20">
        <v>-2906.04</v>
      </c>
      <c r="X77" s="20">
        <v>-1024.43</v>
      </c>
      <c r="Y77" s="20">
        <v>-167.92</v>
      </c>
      <c r="Z77" s="20">
        <v>-273.83</v>
      </c>
      <c r="AA77" s="20">
        <v>-344.67</v>
      </c>
      <c r="AB77" s="20">
        <v>-128.1</v>
      </c>
      <c r="AC77" s="17">
        <v>-1950.18</v>
      </c>
      <c r="AD77" s="17">
        <v>-3547.12</v>
      </c>
      <c r="AE77" s="17">
        <v>-1582.12</v>
      </c>
      <c r="AF77" s="17">
        <v>-1237.82</v>
      </c>
      <c r="AG77" s="17">
        <v>-3209.14</v>
      </c>
      <c r="AH77" s="17">
        <v>-2907.87</v>
      </c>
      <c r="AI77" s="17">
        <v>-10041.98</v>
      </c>
      <c r="AJ77" s="17">
        <v>-3492.13</v>
      </c>
      <c r="AK77" s="17">
        <v>-564.55999999999995</v>
      </c>
      <c r="AL77" s="17">
        <v>-908.27</v>
      </c>
      <c r="AM77" s="17">
        <v>-1127.1500000000001</v>
      </c>
      <c r="AN77" s="17">
        <v>-413.14</v>
      </c>
      <c r="AO77" s="20">
        <v>-12934.77</v>
      </c>
      <c r="AP77" s="20">
        <v>-23780.18</v>
      </c>
      <c r="AQ77" s="20">
        <v>-10711.289999999997</v>
      </c>
      <c r="AR77" s="20">
        <v>-8473.14</v>
      </c>
      <c r="AS77" s="20">
        <v>-22206.33</v>
      </c>
      <c r="AT77" s="20">
        <v>-20351.309999999998</v>
      </c>
      <c r="AU77" s="20">
        <v>-71068.850000000006</v>
      </c>
      <c r="AV77" s="20">
        <v>-25005.239999999998</v>
      </c>
      <c r="AW77" s="20">
        <v>-4090.8599999999997</v>
      </c>
      <c r="AX77" s="20">
        <v>-6658.66</v>
      </c>
      <c r="AY77" s="20">
        <v>-8365.2800000000007</v>
      </c>
      <c r="AZ77" s="20">
        <v>-3103.33</v>
      </c>
      <c r="BA77" s="17">
        <f t="shared" si="8"/>
        <v>-176921.68</v>
      </c>
      <c r="BB77" s="17">
        <f t="shared" si="9"/>
        <v>-8846.0800000000017</v>
      </c>
      <c r="BC77" s="17">
        <f t="shared" si="10"/>
        <v>-30981.480000000003</v>
      </c>
      <c r="BD77" s="17">
        <f t="shared" si="11"/>
        <v>-216749.23999999996</v>
      </c>
    </row>
    <row r="78" spans="1:56" x14ac:dyDescent="0.25">
      <c r="A78" t="str">
        <f t="shared" si="7"/>
        <v>VQW.IEW1</v>
      </c>
      <c r="B78" s="1" t="s">
        <v>31</v>
      </c>
      <c r="C78" s="1" t="s">
        <v>127</v>
      </c>
      <c r="D78" s="1" t="s">
        <v>127</v>
      </c>
      <c r="E78" s="17">
        <v>7513.5999999999976</v>
      </c>
      <c r="F78" s="17">
        <v>8002.5600000000013</v>
      </c>
      <c r="G78" s="17">
        <v>4051.7500000000014</v>
      </c>
      <c r="H78" s="17">
        <v>6013.6100000000006</v>
      </c>
      <c r="I78" s="17">
        <v>1955.9500000000003</v>
      </c>
      <c r="J78" s="17">
        <v>1861.0999999999985</v>
      </c>
      <c r="K78" s="17">
        <v>2321.6700000000014</v>
      </c>
      <c r="L78" s="17">
        <v>1029.7299999999989</v>
      </c>
      <c r="M78" s="17">
        <v>989.20000000000027</v>
      </c>
      <c r="N78" s="17">
        <v>-415.3700000000008</v>
      </c>
      <c r="O78" s="17">
        <v>-353.8700000000008</v>
      </c>
      <c r="P78" s="17">
        <v>-481.40999999999576</v>
      </c>
      <c r="Q78" s="20">
        <v>375.68</v>
      </c>
      <c r="R78" s="20">
        <v>400.13</v>
      </c>
      <c r="S78" s="20">
        <v>202.59</v>
      </c>
      <c r="T78" s="20">
        <v>300.68</v>
      </c>
      <c r="U78" s="20">
        <v>97.8</v>
      </c>
      <c r="V78" s="20">
        <v>93.05</v>
      </c>
      <c r="W78" s="20">
        <v>116.08</v>
      </c>
      <c r="X78" s="20">
        <v>51.49</v>
      </c>
      <c r="Y78" s="20">
        <v>49.46</v>
      </c>
      <c r="Z78" s="20">
        <v>-20.77</v>
      </c>
      <c r="AA78" s="20">
        <v>-17.690000000000001</v>
      </c>
      <c r="AB78" s="20">
        <v>-24.07</v>
      </c>
      <c r="AC78" s="17">
        <v>1400.64</v>
      </c>
      <c r="AD78" s="17">
        <v>1473.1</v>
      </c>
      <c r="AE78" s="17">
        <v>737.29</v>
      </c>
      <c r="AF78" s="17">
        <v>1080.25</v>
      </c>
      <c r="AG78" s="17">
        <v>346.93</v>
      </c>
      <c r="AH78" s="17">
        <v>325.76</v>
      </c>
      <c r="AI78" s="17">
        <v>401.13</v>
      </c>
      <c r="AJ78" s="17">
        <v>175.51</v>
      </c>
      <c r="AK78" s="17">
        <v>166.29</v>
      </c>
      <c r="AL78" s="17">
        <v>-68.89</v>
      </c>
      <c r="AM78" s="17">
        <v>-57.86</v>
      </c>
      <c r="AN78" s="17">
        <v>-77.63</v>
      </c>
      <c r="AO78" s="20">
        <v>9289.9199999999983</v>
      </c>
      <c r="AP78" s="20">
        <v>9875.7900000000009</v>
      </c>
      <c r="AQ78" s="20">
        <v>4991.630000000001</v>
      </c>
      <c r="AR78" s="20">
        <v>7394.5400000000009</v>
      </c>
      <c r="AS78" s="20">
        <v>2400.6800000000003</v>
      </c>
      <c r="AT78" s="20">
        <v>2279.9099999999985</v>
      </c>
      <c r="AU78" s="20">
        <v>2838.8800000000015</v>
      </c>
      <c r="AV78" s="20">
        <v>1256.7299999999989</v>
      </c>
      <c r="AW78" s="20">
        <v>1204.9500000000003</v>
      </c>
      <c r="AX78" s="20">
        <v>-505.03000000000077</v>
      </c>
      <c r="AY78" s="20">
        <v>-429.42000000000081</v>
      </c>
      <c r="AZ78" s="20">
        <v>-583.10999999999581</v>
      </c>
      <c r="BA78" s="17">
        <f t="shared" si="8"/>
        <v>32488.519999999997</v>
      </c>
      <c r="BB78" s="17">
        <f t="shared" si="9"/>
        <v>1624.4299999999998</v>
      </c>
      <c r="BC78" s="17">
        <f t="shared" si="10"/>
        <v>5902.52</v>
      </c>
      <c r="BD78" s="17">
        <f t="shared" si="11"/>
        <v>40015.47</v>
      </c>
    </row>
    <row r="79" spans="1:56" x14ac:dyDescent="0.25">
      <c r="A79" t="str">
        <f t="shared" si="7"/>
        <v>VQW.IEW2</v>
      </c>
      <c r="B79" s="1" t="s">
        <v>31</v>
      </c>
      <c r="C79" s="1" t="s">
        <v>128</v>
      </c>
      <c r="D79" s="1" t="s">
        <v>128</v>
      </c>
      <c r="E79" s="17">
        <v>9460.35</v>
      </c>
      <c r="F79" s="17">
        <v>9028.65</v>
      </c>
      <c r="G79" s="17">
        <v>4970.7400000000007</v>
      </c>
      <c r="H79" s="17">
        <v>6637.0099999999975</v>
      </c>
      <c r="I79" s="17">
        <v>2723.9499999999994</v>
      </c>
      <c r="J79" s="17">
        <v>2510.1499999999992</v>
      </c>
      <c r="K79" s="17">
        <v>3647.9199999999996</v>
      </c>
      <c r="L79" s="17">
        <v>1471.9899999999996</v>
      </c>
      <c r="M79" s="17">
        <v>1485.3800000000008</v>
      </c>
      <c r="N79" s="17">
        <v>1173.9999999999995</v>
      </c>
      <c r="O79" s="17">
        <v>1081.119999999999</v>
      </c>
      <c r="P79" s="17">
        <v>1278.3800000000001</v>
      </c>
      <c r="Q79" s="20">
        <v>473.02</v>
      </c>
      <c r="R79" s="20">
        <v>451.43</v>
      </c>
      <c r="S79" s="20">
        <v>248.54</v>
      </c>
      <c r="T79" s="20">
        <v>331.85</v>
      </c>
      <c r="U79" s="20">
        <v>136.19999999999999</v>
      </c>
      <c r="V79" s="20">
        <v>125.51</v>
      </c>
      <c r="W79" s="20">
        <v>182.4</v>
      </c>
      <c r="X79" s="20">
        <v>73.599999999999994</v>
      </c>
      <c r="Y79" s="20">
        <v>74.27</v>
      </c>
      <c r="Z79" s="20">
        <v>58.7</v>
      </c>
      <c r="AA79" s="20">
        <v>54.06</v>
      </c>
      <c r="AB79" s="20">
        <v>63.92</v>
      </c>
      <c r="AC79" s="17">
        <v>1763.55</v>
      </c>
      <c r="AD79" s="17">
        <v>1661.98</v>
      </c>
      <c r="AE79" s="17">
        <v>904.52</v>
      </c>
      <c r="AF79" s="17">
        <v>1192.23</v>
      </c>
      <c r="AG79" s="17">
        <v>483.16</v>
      </c>
      <c r="AH79" s="17">
        <v>439.37</v>
      </c>
      <c r="AI79" s="17">
        <v>630.28</v>
      </c>
      <c r="AJ79" s="17">
        <v>250.89</v>
      </c>
      <c r="AK79" s="17">
        <v>249.7</v>
      </c>
      <c r="AL79" s="17">
        <v>194.7</v>
      </c>
      <c r="AM79" s="17">
        <v>176.77</v>
      </c>
      <c r="AN79" s="17">
        <v>206.14</v>
      </c>
      <c r="AO79" s="20">
        <v>11696.92</v>
      </c>
      <c r="AP79" s="20">
        <v>11142.06</v>
      </c>
      <c r="AQ79" s="20">
        <v>6123.8000000000011</v>
      </c>
      <c r="AR79" s="20">
        <v>8161.0899999999983</v>
      </c>
      <c r="AS79" s="20">
        <v>3343.309999999999</v>
      </c>
      <c r="AT79" s="20">
        <v>3075.0299999999993</v>
      </c>
      <c r="AU79" s="20">
        <v>4460.5999999999995</v>
      </c>
      <c r="AV79" s="20">
        <v>1796.4799999999996</v>
      </c>
      <c r="AW79" s="20">
        <v>1809.3500000000008</v>
      </c>
      <c r="AX79" s="20">
        <v>1427.3999999999996</v>
      </c>
      <c r="AY79" s="20">
        <v>1311.9499999999989</v>
      </c>
      <c r="AZ79" s="20">
        <v>1548.44</v>
      </c>
      <c r="BA79" s="17">
        <f t="shared" si="8"/>
        <v>45469.639999999992</v>
      </c>
      <c r="BB79" s="17">
        <f t="shared" si="9"/>
        <v>2273.5</v>
      </c>
      <c r="BC79" s="17">
        <f t="shared" si="10"/>
        <v>8153.2899999999991</v>
      </c>
      <c r="BD79" s="17">
        <f t="shared" si="11"/>
        <v>55896.429999999993</v>
      </c>
    </row>
    <row r="80" spans="1:56" x14ac:dyDescent="0.25">
      <c r="A80" t="str">
        <f t="shared" si="7"/>
        <v>TAU.INT</v>
      </c>
      <c r="B80" s="1" t="s">
        <v>33</v>
      </c>
      <c r="C80" s="1" t="s">
        <v>129</v>
      </c>
      <c r="D80" s="1" t="s">
        <v>129</v>
      </c>
      <c r="E80" s="17">
        <v>-778.07</v>
      </c>
      <c r="F80" s="17">
        <v>-1088.29</v>
      </c>
      <c r="G80" s="17">
        <v>-458.4</v>
      </c>
      <c r="H80" s="17">
        <v>-271.7</v>
      </c>
      <c r="I80" s="17">
        <v>-564.43000000000006</v>
      </c>
      <c r="J80" s="17">
        <v>-280.68000000000006</v>
      </c>
      <c r="K80" s="17">
        <v>-3356.4900000000007</v>
      </c>
      <c r="L80" s="17">
        <v>-965.26</v>
      </c>
      <c r="M80" s="17">
        <v>-333.19</v>
      </c>
      <c r="N80" s="17">
        <v>-350.33</v>
      </c>
      <c r="O80" s="17">
        <v>-771.43</v>
      </c>
      <c r="P80" s="17">
        <v>-388.21000000000004</v>
      </c>
      <c r="Q80" s="20">
        <v>-38.9</v>
      </c>
      <c r="R80" s="20">
        <v>-54.41</v>
      </c>
      <c r="S80" s="20">
        <v>-22.92</v>
      </c>
      <c r="T80" s="20">
        <v>-13.59</v>
      </c>
      <c r="U80" s="20">
        <v>-28.22</v>
      </c>
      <c r="V80" s="20">
        <v>-14.03</v>
      </c>
      <c r="W80" s="20">
        <v>-167.82</v>
      </c>
      <c r="X80" s="20">
        <v>-48.26</v>
      </c>
      <c r="Y80" s="20">
        <v>-16.66</v>
      </c>
      <c r="Z80" s="20">
        <v>-17.52</v>
      </c>
      <c r="AA80" s="20">
        <v>-38.57</v>
      </c>
      <c r="AB80" s="20">
        <v>-19.41</v>
      </c>
      <c r="AC80" s="17">
        <v>-145.04</v>
      </c>
      <c r="AD80" s="17">
        <v>-200.33</v>
      </c>
      <c r="AE80" s="17">
        <v>-83.41</v>
      </c>
      <c r="AF80" s="17">
        <v>-48.81</v>
      </c>
      <c r="AG80" s="17">
        <v>-100.11</v>
      </c>
      <c r="AH80" s="17">
        <v>-49.13</v>
      </c>
      <c r="AI80" s="17">
        <v>-579.92999999999995</v>
      </c>
      <c r="AJ80" s="17">
        <v>-164.52</v>
      </c>
      <c r="AK80" s="17">
        <v>-56.01</v>
      </c>
      <c r="AL80" s="17">
        <v>-58.1</v>
      </c>
      <c r="AM80" s="17">
        <v>-126.14</v>
      </c>
      <c r="AN80" s="17">
        <v>-62.6</v>
      </c>
      <c r="AO80" s="20">
        <v>-962.01</v>
      </c>
      <c r="AP80" s="20">
        <v>-1343.03</v>
      </c>
      <c r="AQ80" s="20">
        <v>-564.73</v>
      </c>
      <c r="AR80" s="20">
        <v>-334.09999999999997</v>
      </c>
      <c r="AS80" s="20">
        <v>-692.7600000000001</v>
      </c>
      <c r="AT80" s="20">
        <v>-343.84000000000003</v>
      </c>
      <c r="AU80" s="20">
        <v>-4104.2400000000007</v>
      </c>
      <c r="AV80" s="20">
        <v>-1178.04</v>
      </c>
      <c r="AW80" s="20">
        <v>-405.86</v>
      </c>
      <c r="AX80" s="20">
        <v>-425.95</v>
      </c>
      <c r="AY80" s="20">
        <v>-936.14</v>
      </c>
      <c r="AZ80" s="20">
        <v>-470.22000000000008</v>
      </c>
      <c r="BA80" s="17">
        <f t="shared" si="8"/>
        <v>-9606.4800000000032</v>
      </c>
      <c r="BB80" s="17">
        <f t="shared" si="9"/>
        <v>-480.31</v>
      </c>
      <c r="BC80" s="17">
        <f t="shared" si="10"/>
        <v>-1674.1299999999997</v>
      </c>
      <c r="BD80" s="17">
        <f t="shared" si="11"/>
        <v>-11760.92</v>
      </c>
    </row>
    <row r="81" spans="1:56" x14ac:dyDescent="0.25">
      <c r="A81" t="str">
        <f t="shared" si="7"/>
        <v>ESSO.IOR1</v>
      </c>
      <c r="B81" s="1" t="s">
        <v>130</v>
      </c>
      <c r="C81" s="1" t="s">
        <v>131</v>
      </c>
      <c r="D81" s="1" t="s">
        <v>131</v>
      </c>
      <c r="E81" s="17">
        <v>-30306.48</v>
      </c>
      <c r="F81" s="17">
        <v>-63667.779999999992</v>
      </c>
      <c r="G81" s="17">
        <v>-28990.52</v>
      </c>
      <c r="H81" s="17">
        <v>-6711.8000000000011</v>
      </c>
      <c r="I81" s="17">
        <v>-39277.210000000006</v>
      </c>
      <c r="J81" s="17">
        <v>-30237.489999999998</v>
      </c>
      <c r="K81" s="17">
        <v>-48289.570000000007</v>
      </c>
      <c r="L81" s="17">
        <v>-18394.05</v>
      </c>
      <c r="M81" s="17">
        <v>-13910.61</v>
      </c>
      <c r="N81" s="17">
        <v>-18143.5</v>
      </c>
      <c r="O81" s="17">
        <v>-24401.61</v>
      </c>
      <c r="P81" s="17">
        <v>-14442.06</v>
      </c>
      <c r="Q81" s="20">
        <v>-1515.32</v>
      </c>
      <c r="R81" s="20">
        <v>-3183.39</v>
      </c>
      <c r="S81" s="20">
        <v>-1449.53</v>
      </c>
      <c r="T81" s="20">
        <v>-335.59</v>
      </c>
      <c r="U81" s="20">
        <v>-1963.86</v>
      </c>
      <c r="V81" s="20">
        <v>-1511.87</v>
      </c>
      <c r="W81" s="20">
        <v>-2414.48</v>
      </c>
      <c r="X81" s="20">
        <v>-919.7</v>
      </c>
      <c r="Y81" s="20">
        <v>-695.53</v>
      </c>
      <c r="Z81" s="20">
        <v>-907.18</v>
      </c>
      <c r="AA81" s="20">
        <v>-1220.08</v>
      </c>
      <c r="AB81" s="20">
        <v>-722.1</v>
      </c>
      <c r="AC81" s="17">
        <v>-5649.57</v>
      </c>
      <c r="AD81" s="17">
        <v>-11719.9</v>
      </c>
      <c r="AE81" s="17">
        <v>-5275.39</v>
      </c>
      <c r="AF81" s="17">
        <v>-1205.67</v>
      </c>
      <c r="AG81" s="17">
        <v>-6966.73</v>
      </c>
      <c r="AH81" s="17">
        <v>-5292.7</v>
      </c>
      <c r="AI81" s="17">
        <v>-8343.35</v>
      </c>
      <c r="AJ81" s="17">
        <v>-3135.12</v>
      </c>
      <c r="AK81" s="17">
        <v>-2338.46</v>
      </c>
      <c r="AL81" s="17">
        <v>-3009.03</v>
      </c>
      <c r="AM81" s="17">
        <v>-3989.92</v>
      </c>
      <c r="AN81" s="17">
        <v>-2328.7800000000002</v>
      </c>
      <c r="AO81" s="20">
        <v>-37471.369999999995</v>
      </c>
      <c r="AP81" s="20">
        <v>-78571.069999999992</v>
      </c>
      <c r="AQ81" s="20">
        <v>-35715.440000000002</v>
      </c>
      <c r="AR81" s="20">
        <v>-8253.0600000000013</v>
      </c>
      <c r="AS81" s="20">
        <v>-48207.8</v>
      </c>
      <c r="AT81" s="20">
        <v>-37042.06</v>
      </c>
      <c r="AU81" s="20">
        <v>-59047.400000000009</v>
      </c>
      <c r="AV81" s="20">
        <v>-22448.87</v>
      </c>
      <c r="AW81" s="20">
        <v>-16944.600000000002</v>
      </c>
      <c r="AX81" s="20">
        <v>-22059.71</v>
      </c>
      <c r="AY81" s="20">
        <v>-29611.61</v>
      </c>
      <c r="AZ81" s="20">
        <v>-17492.939999999999</v>
      </c>
      <c r="BA81" s="17">
        <f t="shared" si="8"/>
        <v>-336772.68</v>
      </c>
      <c r="BB81" s="17">
        <f t="shared" si="9"/>
        <v>-16838.63</v>
      </c>
      <c r="BC81" s="17">
        <f t="shared" si="10"/>
        <v>-59254.619999999995</v>
      </c>
      <c r="BD81" s="17">
        <f t="shared" si="11"/>
        <v>-412865.93</v>
      </c>
    </row>
    <row r="82" spans="1:56" x14ac:dyDescent="0.25">
      <c r="A82" t="str">
        <f t="shared" si="7"/>
        <v>IORV.IOR3</v>
      </c>
      <c r="B82" s="1" t="s">
        <v>133</v>
      </c>
      <c r="C82" s="1" t="s">
        <v>132</v>
      </c>
      <c r="D82" s="1" t="s">
        <v>132</v>
      </c>
      <c r="E82" s="17">
        <v>0</v>
      </c>
      <c r="F82" s="17">
        <v>0</v>
      </c>
      <c r="G82" s="17">
        <v>0</v>
      </c>
      <c r="H82" s="17">
        <v>0</v>
      </c>
      <c r="I82" s="17">
        <v>0</v>
      </c>
      <c r="J82" s="17">
        <v>0</v>
      </c>
      <c r="K82" s="17">
        <v>0</v>
      </c>
      <c r="L82" s="17">
        <v>0</v>
      </c>
      <c r="M82" s="17">
        <v>0</v>
      </c>
      <c r="N82" s="17">
        <v>0</v>
      </c>
      <c r="O82" s="17">
        <v>0</v>
      </c>
      <c r="P82" s="17">
        <v>0</v>
      </c>
      <c r="Q82" s="20">
        <v>0</v>
      </c>
      <c r="R82" s="20">
        <v>0</v>
      </c>
      <c r="S82" s="20">
        <v>0</v>
      </c>
      <c r="T82" s="20">
        <v>0</v>
      </c>
      <c r="U82" s="20">
        <v>0</v>
      </c>
      <c r="V82" s="20">
        <v>0</v>
      </c>
      <c r="W82" s="20">
        <v>0</v>
      </c>
      <c r="X82" s="20">
        <v>0</v>
      </c>
      <c r="Y82" s="20">
        <v>0</v>
      </c>
      <c r="Z82" s="20">
        <v>0</v>
      </c>
      <c r="AA82" s="20">
        <v>0</v>
      </c>
      <c r="AB82" s="20">
        <v>0</v>
      </c>
      <c r="AC82" s="17">
        <v>0</v>
      </c>
      <c r="AD82" s="17">
        <v>0</v>
      </c>
      <c r="AE82" s="17">
        <v>0</v>
      </c>
      <c r="AF82" s="17">
        <v>0</v>
      </c>
      <c r="AG82" s="17">
        <v>0</v>
      </c>
      <c r="AH82" s="17">
        <v>0</v>
      </c>
      <c r="AI82" s="17">
        <v>0</v>
      </c>
      <c r="AJ82" s="17">
        <v>0</v>
      </c>
      <c r="AK82" s="17">
        <v>0</v>
      </c>
      <c r="AL82" s="17">
        <v>0</v>
      </c>
      <c r="AM82" s="17">
        <v>0</v>
      </c>
      <c r="AN82" s="17">
        <v>0</v>
      </c>
      <c r="AO82" s="20">
        <v>0</v>
      </c>
      <c r="AP82" s="20">
        <v>0</v>
      </c>
      <c r="AQ82" s="20">
        <v>0</v>
      </c>
      <c r="AR82" s="20">
        <v>0</v>
      </c>
      <c r="AS82" s="20">
        <v>0</v>
      </c>
      <c r="AT82" s="20">
        <v>0</v>
      </c>
      <c r="AU82" s="20">
        <v>0</v>
      </c>
      <c r="AV82" s="20">
        <v>0</v>
      </c>
      <c r="AW82" s="20">
        <v>0</v>
      </c>
      <c r="AX82" s="20">
        <v>0</v>
      </c>
      <c r="AY82" s="20">
        <v>0</v>
      </c>
      <c r="AZ82" s="20">
        <v>0</v>
      </c>
      <c r="BA82" s="17">
        <f t="shared" si="8"/>
        <v>0</v>
      </c>
      <c r="BB82" s="17">
        <f t="shared" si="9"/>
        <v>0</v>
      </c>
      <c r="BC82" s="17">
        <f t="shared" si="10"/>
        <v>0</v>
      </c>
      <c r="BD82" s="17">
        <f t="shared" si="11"/>
        <v>0</v>
      </c>
    </row>
    <row r="83" spans="1:56" x14ac:dyDescent="0.25">
      <c r="A83" t="str">
        <f t="shared" si="7"/>
        <v>TAU.KAN</v>
      </c>
      <c r="B83" s="1" t="s">
        <v>33</v>
      </c>
      <c r="C83" s="1" t="s">
        <v>134</v>
      </c>
      <c r="D83" s="1" t="s">
        <v>134</v>
      </c>
      <c r="E83" s="17">
        <v>-12674.92</v>
      </c>
      <c r="F83" s="17">
        <v>-22253.54</v>
      </c>
      <c r="G83" s="17">
        <v>-9671.1500000000015</v>
      </c>
      <c r="H83" s="17">
        <v>-7459.1900000000005</v>
      </c>
      <c r="I83" s="17">
        <v>-23448.34</v>
      </c>
      <c r="J83" s="17">
        <v>-23159.489999999998</v>
      </c>
      <c r="K83" s="17">
        <v>-72883.98000000001</v>
      </c>
      <c r="L83" s="17">
        <v>-23456.77</v>
      </c>
      <c r="M83" s="17">
        <v>-8996.81</v>
      </c>
      <c r="N83" s="17">
        <v>-9566.9</v>
      </c>
      <c r="O83" s="17">
        <v>-10626.980000000001</v>
      </c>
      <c r="P83" s="17">
        <v>-7101.6500000000015</v>
      </c>
      <c r="Q83" s="20">
        <v>-633.75</v>
      </c>
      <c r="R83" s="20">
        <v>-1112.68</v>
      </c>
      <c r="S83" s="20">
        <v>-483.56</v>
      </c>
      <c r="T83" s="20">
        <v>-372.96</v>
      </c>
      <c r="U83" s="20">
        <v>-1172.42</v>
      </c>
      <c r="V83" s="20">
        <v>-1157.97</v>
      </c>
      <c r="W83" s="20">
        <v>-3644.2</v>
      </c>
      <c r="X83" s="20">
        <v>-1172.8399999999999</v>
      </c>
      <c r="Y83" s="20">
        <v>-449.84</v>
      </c>
      <c r="Z83" s="20">
        <v>-478.35</v>
      </c>
      <c r="AA83" s="20">
        <v>-531.35</v>
      </c>
      <c r="AB83" s="20">
        <v>-355.08</v>
      </c>
      <c r="AC83" s="17">
        <v>-2362.79</v>
      </c>
      <c r="AD83" s="17">
        <v>-4096.41</v>
      </c>
      <c r="AE83" s="17">
        <v>-1759.85</v>
      </c>
      <c r="AF83" s="17">
        <v>-1339.92</v>
      </c>
      <c r="AG83" s="17">
        <v>-4159.1099999999997</v>
      </c>
      <c r="AH83" s="17">
        <v>-4053.79</v>
      </c>
      <c r="AI83" s="17">
        <v>-12592.72</v>
      </c>
      <c r="AJ83" s="17">
        <v>-3998.02</v>
      </c>
      <c r="AK83" s="17">
        <v>-1512.42</v>
      </c>
      <c r="AL83" s="17">
        <v>-1586.63</v>
      </c>
      <c r="AM83" s="17">
        <v>-1737.62</v>
      </c>
      <c r="AN83" s="17">
        <v>-1145.1400000000001</v>
      </c>
      <c r="AO83" s="20">
        <v>-15671.46</v>
      </c>
      <c r="AP83" s="20">
        <v>-27462.63</v>
      </c>
      <c r="AQ83" s="20">
        <v>-11914.560000000001</v>
      </c>
      <c r="AR83" s="20">
        <v>-9172.07</v>
      </c>
      <c r="AS83" s="20">
        <v>-28779.870000000003</v>
      </c>
      <c r="AT83" s="20">
        <v>-28371.25</v>
      </c>
      <c r="AU83" s="20">
        <v>-89120.900000000009</v>
      </c>
      <c r="AV83" s="20">
        <v>-28627.63</v>
      </c>
      <c r="AW83" s="20">
        <v>-10959.07</v>
      </c>
      <c r="AX83" s="20">
        <v>-11631.880000000001</v>
      </c>
      <c r="AY83" s="20">
        <v>-12895.95</v>
      </c>
      <c r="AZ83" s="20">
        <v>-8601.8700000000008</v>
      </c>
      <c r="BA83" s="17">
        <f t="shared" si="8"/>
        <v>-231299.72</v>
      </c>
      <c r="BB83" s="17">
        <f t="shared" si="9"/>
        <v>-11565.000000000002</v>
      </c>
      <c r="BC83" s="17">
        <f t="shared" si="10"/>
        <v>-40344.419999999991</v>
      </c>
      <c r="BD83" s="17">
        <f t="shared" si="11"/>
        <v>-283209.14</v>
      </c>
    </row>
    <row r="84" spans="1:56" x14ac:dyDescent="0.25">
      <c r="A84" t="str">
        <f t="shared" si="7"/>
        <v>EEC.KH1</v>
      </c>
      <c r="B84" s="1" t="s">
        <v>25</v>
      </c>
      <c r="C84" s="1" t="s">
        <v>135</v>
      </c>
      <c r="D84" s="1" t="s">
        <v>135</v>
      </c>
      <c r="E84" s="17">
        <v>275955.36</v>
      </c>
      <c r="F84" s="17">
        <v>526509.84000000008</v>
      </c>
      <c r="G84" s="17">
        <v>255551.00999999998</v>
      </c>
      <c r="H84" s="17">
        <v>164588.88999999998</v>
      </c>
      <c r="I84" s="17">
        <v>302560.34000000008</v>
      </c>
      <c r="J84" s="17">
        <v>206155.7</v>
      </c>
      <c r="K84" s="17">
        <v>466801.75999999995</v>
      </c>
      <c r="L84" s="17">
        <v>167629.27999999994</v>
      </c>
      <c r="M84" s="17">
        <v>96074.350000000049</v>
      </c>
      <c r="N84" s="17">
        <v>68637.880000000048</v>
      </c>
      <c r="O84" s="17">
        <v>95751.21000000005</v>
      </c>
      <c r="P84" s="17">
        <v>71621.140000000014</v>
      </c>
      <c r="Q84" s="20">
        <v>13797.77</v>
      </c>
      <c r="R84" s="20">
        <v>26325.49</v>
      </c>
      <c r="S84" s="20">
        <v>12777.55</v>
      </c>
      <c r="T84" s="20">
        <v>8229.44</v>
      </c>
      <c r="U84" s="20">
        <v>15128.02</v>
      </c>
      <c r="V84" s="20">
        <v>10307.790000000001</v>
      </c>
      <c r="W84" s="20">
        <v>23340.09</v>
      </c>
      <c r="X84" s="20">
        <v>8381.4599999999991</v>
      </c>
      <c r="Y84" s="20">
        <v>4803.72</v>
      </c>
      <c r="Z84" s="20">
        <v>3431.89</v>
      </c>
      <c r="AA84" s="20">
        <v>4787.5600000000004</v>
      </c>
      <c r="AB84" s="20">
        <v>3581.06</v>
      </c>
      <c r="AC84" s="17">
        <v>51442.09</v>
      </c>
      <c r="AD84" s="17">
        <v>96919.37</v>
      </c>
      <c r="AE84" s="17">
        <v>46502.45</v>
      </c>
      <c r="AF84" s="17">
        <v>29565.72</v>
      </c>
      <c r="AG84" s="17">
        <v>53666.17</v>
      </c>
      <c r="AH84" s="17">
        <v>36085.050000000003</v>
      </c>
      <c r="AI84" s="17">
        <v>80652.87</v>
      </c>
      <c r="AJ84" s="17">
        <v>28571.06</v>
      </c>
      <c r="AK84" s="17">
        <v>16150.71</v>
      </c>
      <c r="AL84" s="17">
        <v>11383.32</v>
      </c>
      <c r="AM84" s="17">
        <v>15656.32</v>
      </c>
      <c r="AN84" s="17">
        <v>11548.92</v>
      </c>
      <c r="AO84" s="20">
        <v>341195.22</v>
      </c>
      <c r="AP84" s="20">
        <v>649754.70000000007</v>
      </c>
      <c r="AQ84" s="20">
        <v>314831.01</v>
      </c>
      <c r="AR84" s="20">
        <v>202384.05</v>
      </c>
      <c r="AS84" s="20">
        <v>371354.53000000009</v>
      </c>
      <c r="AT84" s="20">
        <v>252548.54000000004</v>
      </c>
      <c r="AU84" s="20">
        <v>570794.72</v>
      </c>
      <c r="AV84" s="20">
        <v>204581.79999999993</v>
      </c>
      <c r="AW84" s="20">
        <v>117028.78000000006</v>
      </c>
      <c r="AX84" s="20">
        <v>83453.090000000055</v>
      </c>
      <c r="AY84" s="20">
        <v>116195.09000000005</v>
      </c>
      <c r="AZ84" s="20">
        <v>86751.12000000001</v>
      </c>
      <c r="BA84" s="17">
        <f t="shared" si="8"/>
        <v>2697836.76</v>
      </c>
      <c r="BB84" s="17">
        <f t="shared" si="9"/>
        <v>134891.84</v>
      </c>
      <c r="BC84" s="17">
        <f t="shared" si="10"/>
        <v>478144.05</v>
      </c>
      <c r="BD84" s="17">
        <f t="shared" si="11"/>
        <v>3310872.6500000004</v>
      </c>
    </row>
    <row r="85" spans="1:56" x14ac:dyDescent="0.25">
      <c r="A85" t="str">
        <f t="shared" si="7"/>
        <v>EEC.KH2</v>
      </c>
      <c r="B85" s="1" t="s">
        <v>25</v>
      </c>
      <c r="C85" s="1" t="s">
        <v>136</v>
      </c>
      <c r="D85" s="1" t="s">
        <v>136</v>
      </c>
      <c r="E85" s="17">
        <v>290288.98000000004</v>
      </c>
      <c r="F85" s="17">
        <v>0</v>
      </c>
      <c r="G85" s="17">
        <v>101637.10999999999</v>
      </c>
      <c r="H85" s="17">
        <v>188665.87999999998</v>
      </c>
      <c r="I85" s="17">
        <v>337361.96</v>
      </c>
      <c r="J85" s="17">
        <v>236297.39000000004</v>
      </c>
      <c r="K85" s="17">
        <v>524017.44000000012</v>
      </c>
      <c r="L85" s="17">
        <v>137626.47999999992</v>
      </c>
      <c r="M85" s="17">
        <v>113817.59999999999</v>
      </c>
      <c r="N85" s="17">
        <v>86364.91</v>
      </c>
      <c r="O85" s="17">
        <v>118617.32999999991</v>
      </c>
      <c r="P85" s="17">
        <v>87271.909999999974</v>
      </c>
      <c r="Q85" s="20">
        <v>14514.45</v>
      </c>
      <c r="R85" s="20">
        <v>0</v>
      </c>
      <c r="S85" s="20">
        <v>5081.8599999999997</v>
      </c>
      <c r="T85" s="20">
        <v>9433.2900000000009</v>
      </c>
      <c r="U85" s="20">
        <v>16868.099999999999</v>
      </c>
      <c r="V85" s="20">
        <v>11814.87</v>
      </c>
      <c r="W85" s="20">
        <v>26200.87</v>
      </c>
      <c r="X85" s="20">
        <v>6881.32</v>
      </c>
      <c r="Y85" s="20">
        <v>5690.88</v>
      </c>
      <c r="Z85" s="20">
        <v>4318.25</v>
      </c>
      <c r="AA85" s="20">
        <v>5930.87</v>
      </c>
      <c r="AB85" s="20">
        <v>4363.6000000000004</v>
      </c>
      <c r="AC85" s="17">
        <v>54114.09</v>
      </c>
      <c r="AD85" s="17">
        <v>0</v>
      </c>
      <c r="AE85" s="17">
        <v>18494.84</v>
      </c>
      <c r="AF85" s="17">
        <v>33890.76</v>
      </c>
      <c r="AG85" s="17">
        <v>59839.06</v>
      </c>
      <c r="AH85" s="17">
        <v>41360.980000000003</v>
      </c>
      <c r="AI85" s="17">
        <v>90538.46</v>
      </c>
      <c r="AJ85" s="17">
        <v>23457.33</v>
      </c>
      <c r="AK85" s="17">
        <v>19133.46</v>
      </c>
      <c r="AL85" s="17">
        <v>14323.28</v>
      </c>
      <c r="AM85" s="17">
        <v>19395.169999999998</v>
      </c>
      <c r="AN85" s="17">
        <v>14072.61</v>
      </c>
      <c r="AO85" s="20">
        <v>358917.52</v>
      </c>
      <c r="AP85" s="20">
        <v>0</v>
      </c>
      <c r="AQ85" s="20">
        <v>125213.80999999998</v>
      </c>
      <c r="AR85" s="20">
        <v>231989.93</v>
      </c>
      <c r="AS85" s="20">
        <v>414069.12</v>
      </c>
      <c r="AT85" s="20">
        <v>289473.24000000005</v>
      </c>
      <c r="AU85" s="20">
        <v>640756.77000000014</v>
      </c>
      <c r="AV85" s="20">
        <v>167965.12999999995</v>
      </c>
      <c r="AW85" s="20">
        <v>138641.94</v>
      </c>
      <c r="AX85" s="20">
        <v>105006.44</v>
      </c>
      <c r="AY85" s="20">
        <v>143943.36999999991</v>
      </c>
      <c r="AZ85" s="20">
        <v>105708.11999999998</v>
      </c>
      <c r="BA85" s="17">
        <f t="shared" si="8"/>
        <v>2221966.9900000002</v>
      </c>
      <c r="BB85" s="17">
        <f t="shared" si="9"/>
        <v>111098.36000000002</v>
      </c>
      <c r="BC85" s="17">
        <f t="shared" si="10"/>
        <v>388620.04000000004</v>
      </c>
      <c r="BD85" s="17">
        <f t="shared" si="11"/>
        <v>2721685.39</v>
      </c>
    </row>
    <row r="86" spans="1:56" x14ac:dyDescent="0.25">
      <c r="A86" t="str">
        <f t="shared" si="7"/>
        <v>TAKH.KH3</v>
      </c>
      <c r="B86" s="1" t="s">
        <v>137</v>
      </c>
      <c r="C86" s="1" t="s">
        <v>138</v>
      </c>
      <c r="D86" s="1" t="s">
        <v>138</v>
      </c>
      <c r="E86" s="17">
        <v>193910.86999999997</v>
      </c>
      <c r="F86" s="17">
        <v>388396.77000000014</v>
      </c>
      <c r="G86" s="17">
        <v>159122.94000000003</v>
      </c>
      <c r="H86" s="17">
        <v>117410.65000000001</v>
      </c>
      <c r="I86" s="17">
        <v>220617.83</v>
      </c>
      <c r="J86" s="17">
        <v>168128.95</v>
      </c>
      <c r="K86" s="17">
        <v>415905.32999999996</v>
      </c>
      <c r="L86" s="17">
        <v>186329.23000000007</v>
      </c>
      <c r="M86" s="17">
        <v>96113.979999999967</v>
      </c>
      <c r="N86" s="17">
        <v>65467.939999999973</v>
      </c>
      <c r="O86" s="17">
        <v>69517.449999999953</v>
      </c>
      <c r="P86" s="17">
        <v>50209.580000000038</v>
      </c>
      <c r="Q86" s="20">
        <v>9695.5400000000009</v>
      </c>
      <c r="R86" s="20">
        <v>19419.84</v>
      </c>
      <c r="S86" s="20">
        <v>7956.15</v>
      </c>
      <c r="T86" s="20">
        <v>5870.53</v>
      </c>
      <c r="U86" s="20">
        <v>11030.89</v>
      </c>
      <c r="V86" s="20">
        <v>8406.4500000000007</v>
      </c>
      <c r="W86" s="20">
        <v>20795.27</v>
      </c>
      <c r="X86" s="20">
        <v>9316.4599999999991</v>
      </c>
      <c r="Y86" s="20">
        <v>4805.7</v>
      </c>
      <c r="Z86" s="20">
        <v>3273.4</v>
      </c>
      <c r="AA86" s="20">
        <v>3475.87</v>
      </c>
      <c r="AB86" s="20">
        <v>2510.48</v>
      </c>
      <c r="AC86" s="17">
        <v>36147.81</v>
      </c>
      <c r="AD86" s="17">
        <v>71495.66</v>
      </c>
      <c r="AE86" s="17">
        <v>28955.5</v>
      </c>
      <c r="AF86" s="17">
        <v>21090.91</v>
      </c>
      <c r="AG86" s="17">
        <v>39131.75</v>
      </c>
      <c r="AH86" s="17">
        <v>29428.93</v>
      </c>
      <c r="AI86" s="17">
        <v>71859.11</v>
      </c>
      <c r="AJ86" s="17">
        <v>31758.32</v>
      </c>
      <c r="AK86" s="17">
        <v>16157.37</v>
      </c>
      <c r="AL86" s="17">
        <v>10857.6</v>
      </c>
      <c r="AM86" s="17">
        <v>11366.83</v>
      </c>
      <c r="AN86" s="17">
        <v>8096.3</v>
      </c>
      <c r="AO86" s="20">
        <v>239754.21999999997</v>
      </c>
      <c r="AP86" s="20">
        <v>479312.27000000014</v>
      </c>
      <c r="AQ86" s="20">
        <v>196034.59000000003</v>
      </c>
      <c r="AR86" s="20">
        <v>144372.09</v>
      </c>
      <c r="AS86" s="20">
        <v>270780.46999999997</v>
      </c>
      <c r="AT86" s="20">
        <v>205964.33000000002</v>
      </c>
      <c r="AU86" s="20">
        <v>508559.70999999996</v>
      </c>
      <c r="AV86" s="20">
        <v>227404.01000000007</v>
      </c>
      <c r="AW86" s="20">
        <v>117077.04999999996</v>
      </c>
      <c r="AX86" s="20">
        <v>79598.939999999973</v>
      </c>
      <c r="AY86" s="20">
        <v>84360.149999999951</v>
      </c>
      <c r="AZ86" s="20">
        <v>60816.360000000044</v>
      </c>
      <c r="BA86" s="17">
        <f t="shared" si="8"/>
        <v>2131131.52</v>
      </c>
      <c r="BB86" s="17">
        <f t="shared" si="9"/>
        <v>106556.57999999999</v>
      </c>
      <c r="BC86" s="17">
        <f t="shared" si="10"/>
        <v>376346.08999999997</v>
      </c>
      <c r="BD86" s="17">
        <f t="shared" si="11"/>
        <v>2614034.19</v>
      </c>
    </row>
    <row r="87" spans="1:56" x14ac:dyDescent="0.25">
      <c r="A87" t="str">
        <f t="shared" si="7"/>
        <v>KHW.KHW1</v>
      </c>
      <c r="B87" s="1" t="s">
        <v>139</v>
      </c>
      <c r="C87" s="1" t="s">
        <v>140</v>
      </c>
      <c r="D87" s="1" t="s">
        <v>140</v>
      </c>
      <c r="E87" s="17">
        <v>-1794.2000000000014</v>
      </c>
      <c r="F87" s="17">
        <v>-1757.2999999999984</v>
      </c>
      <c r="G87" s="17">
        <v>-845.4500000000005</v>
      </c>
      <c r="H87" s="17">
        <v>-1032.4999999999982</v>
      </c>
      <c r="I87" s="17">
        <v>-1135.0800000000004</v>
      </c>
      <c r="J87" s="17">
        <v>-511.11999999999983</v>
      </c>
      <c r="K87" s="17">
        <v>-2813.3599999999997</v>
      </c>
      <c r="L87" s="17">
        <v>-1264.7600000000004</v>
      </c>
      <c r="M87" s="17">
        <v>-1268.5000000000007</v>
      </c>
      <c r="N87" s="17">
        <v>-5643.5899999999983</v>
      </c>
      <c r="O87" s="17">
        <v>-4516.6700000000019</v>
      </c>
      <c r="P87" s="17">
        <v>-5419.7700000000023</v>
      </c>
      <c r="Q87" s="20">
        <v>-89.71</v>
      </c>
      <c r="R87" s="20">
        <v>-87.86</v>
      </c>
      <c r="S87" s="20">
        <v>-42.27</v>
      </c>
      <c r="T87" s="20">
        <v>-51.62</v>
      </c>
      <c r="U87" s="20">
        <v>-56.75</v>
      </c>
      <c r="V87" s="20">
        <v>-25.56</v>
      </c>
      <c r="W87" s="20">
        <v>-140.66999999999999</v>
      </c>
      <c r="X87" s="20">
        <v>-63.24</v>
      </c>
      <c r="Y87" s="20">
        <v>-63.43</v>
      </c>
      <c r="Z87" s="20">
        <v>-282.18</v>
      </c>
      <c r="AA87" s="20">
        <v>-225.83</v>
      </c>
      <c r="AB87" s="20">
        <v>-270.99</v>
      </c>
      <c r="AC87" s="17">
        <v>-334.46</v>
      </c>
      <c r="AD87" s="17">
        <v>-323.48</v>
      </c>
      <c r="AE87" s="17">
        <v>-153.85</v>
      </c>
      <c r="AF87" s="17">
        <v>-185.47</v>
      </c>
      <c r="AG87" s="17">
        <v>-201.33</v>
      </c>
      <c r="AH87" s="17">
        <v>-89.47</v>
      </c>
      <c r="AI87" s="17">
        <v>-486.09</v>
      </c>
      <c r="AJ87" s="17">
        <v>-215.57</v>
      </c>
      <c r="AK87" s="17">
        <v>-213.24</v>
      </c>
      <c r="AL87" s="17">
        <v>-935.97</v>
      </c>
      <c r="AM87" s="17">
        <v>-738.52</v>
      </c>
      <c r="AN87" s="17">
        <v>-873.94</v>
      </c>
      <c r="AO87" s="20">
        <v>-2218.3700000000013</v>
      </c>
      <c r="AP87" s="20">
        <v>-2168.6399999999985</v>
      </c>
      <c r="AQ87" s="20">
        <v>-1041.5700000000004</v>
      </c>
      <c r="AR87" s="20">
        <v>-1269.5899999999981</v>
      </c>
      <c r="AS87" s="20">
        <v>-1393.1600000000003</v>
      </c>
      <c r="AT87" s="20">
        <v>-626.14999999999986</v>
      </c>
      <c r="AU87" s="20">
        <v>-3440.12</v>
      </c>
      <c r="AV87" s="20">
        <v>-1543.5700000000004</v>
      </c>
      <c r="AW87" s="20">
        <v>-1545.1700000000008</v>
      </c>
      <c r="AX87" s="20">
        <v>-6861.7399999999989</v>
      </c>
      <c r="AY87" s="20">
        <v>-5481.0200000000023</v>
      </c>
      <c r="AZ87" s="20">
        <v>-6564.7000000000025</v>
      </c>
      <c r="BA87" s="17">
        <f t="shared" si="8"/>
        <v>-28002.300000000003</v>
      </c>
      <c r="BB87" s="17">
        <f t="shared" si="9"/>
        <v>-1400.11</v>
      </c>
      <c r="BC87" s="17">
        <f t="shared" si="10"/>
        <v>-4751.3900000000003</v>
      </c>
      <c r="BD87" s="17">
        <f t="shared" si="11"/>
        <v>-34153.800000000003</v>
      </c>
    </row>
    <row r="88" spans="1:56" x14ac:dyDescent="0.25">
      <c r="A88" t="str">
        <f t="shared" si="7"/>
        <v>MANH.SPCIMP</v>
      </c>
      <c r="B88" s="1" t="s">
        <v>141</v>
      </c>
      <c r="C88" s="1" t="s">
        <v>142</v>
      </c>
      <c r="D88" s="1" t="s">
        <v>78</v>
      </c>
      <c r="E88" s="17">
        <v>-1189.29</v>
      </c>
      <c r="F88" s="17">
        <v>-1474.8000000000002</v>
      </c>
      <c r="G88" s="17">
        <v>-560.84</v>
      </c>
      <c r="H88" s="17">
        <v>-1485.8799999999999</v>
      </c>
      <c r="I88" s="17">
        <v>-5698.3899999999994</v>
      </c>
      <c r="J88" s="17">
        <v>0</v>
      </c>
      <c r="K88" s="17">
        <v>0</v>
      </c>
      <c r="L88" s="17">
        <v>0</v>
      </c>
      <c r="M88" s="17">
        <v>0</v>
      </c>
      <c r="N88" s="17">
        <v>0</v>
      </c>
      <c r="O88" s="17">
        <v>0</v>
      </c>
      <c r="P88" s="17">
        <v>0</v>
      </c>
      <c r="Q88" s="20">
        <v>-59.46</v>
      </c>
      <c r="R88" s="20">
        <v>-73.739999999999995</v>
      </c>
      <c r="S88" s="20">
        <v>-28.04</v>
      </c>
      <c r="T88" s="20">
        <v>-74.290000000000006</v>
      </c>
      <c r="U88" s="20">
        <v>-284.92</v>
      </c>
      <c r="V88" s="20">
        <v>0</v>
      </c>
      <c r="W88" s="20">
        <v>0</v>
      </c>
      <c r="X88" s="20">
        <v>0</v>
      </c>
      <c r="Y88" s="20">
        <v>0</v>
      </c>
      <c r="Z88" s="20">
        <v>0</v>
      </c>
      <c r="AA88" s="20">
        <v>0</v>
      </c>
      <c r="AB88" s="20">
        <v>0</v>
      </c>
      <c r="AC88" s="17">
        <v>-221.7</v>
      </c>
      <c r="AD88" s="17">
        <v>-271.48</v>
      </c>
      <c r="AE88" s="17">
        <v>-102.06</v>
      </c>
      <c r="AF88" s="17">
        <v>-266.91000000000003</v>
      </c>
      <c r="AG88" s="17">
        <v>-1010.74</v>
      </c>
      <c r="AH88" s="17">
        <v>0</v>
      </c>
      <c r="AI88" s="17">
        <v>0</v>
      </c>
      <c r="AJ88" s="17">
        <v>0</v>
      </c>
      <c r="AK88" s="17">
        <v>0</v>
      </c>
      <c r="AL88" s="17">
        <v>0</v>
      </c>
      <c r="AM88" s="17">
        <v>0</v>
      </c>
      <c r="AN88" s="17">
        <v>0</v>
      </c>
      <c r="AO88" s="20">
        <v>-1470.45</v>
      </c>
      <c r="AP88" s="20">
        <v>-1820.0200000000002</v>
      </c>
      <c r="AQ88" s="20">
        <v>-690.94</v>
      </c>
      <c r="AR88" s="20">
        <v>-1827.08</v>
      </c>
      <c r="AS88" s="20">
        <v>-6994.0499999999993</v>
      </c>
      <c r="AT88" s="20">
        <v>0</v>
      </c>
      <c r="AU88" s="20">
        <v>0</v>
      </c>
      <c r="AV88" s="20">
        <v>0</v>
      </c>
      <c r="AW88" s="20">
        <v>0</v>
      </c>
      <c r="AX88" s="20">
        <v>0</v>
      </c>
      <c r="AY88" s="20">
        <v>0</v>
      </c>
      <c r="AZ88" s="20">
        <v>0</v>
      </c>
      <c r="BA88" s="17">
        <f t="shared" si="8"/>
        <v>-10409.200000000001</v>
      </c>
      <c r="BB88" s="17">
        <f t="shared" si="9"/>
        <v>-520.45000000000005</v>
      </c>
      <c r="BC88" s="17">
        <f t="shared" si="10"/>
        <v>-1872.89</v>
      </c>
      <c r="BD88" s="17">
        <f t="shared" si="11"/>
        <v>-12802.539999999999</v>
      </c>
    </row>
    <row r="89" spans="1:56" x14ac:dyDescent="0.25">
      <c r="A89" t="str">
        <f t="shared" si="7"/>
        <v>MEGE.MEG1</v>
      </c>
      <c r="B89" s="1" t="s">
        <v>143</v>
      </c>
      <c r="C89" s="1" t="s">
        <v>144</v>
      </c>
      <c r="D89" s="1" t="s">
        <v>144</v>
      </c>
      <c r="E89" s="17">
        <v>82102.920000000027</v>
      </c>
      <c r="F89" s="17">
        <v>159772.06000000003</v>
      </c>
      <c r="G89" s="17">
        <v>76412.38</v>
      </c>
      <c r="H89" s="17">
        <v>46606.039999999994</v>
      </c>
      <c r="I89" s="17">
        <v>81388.739999999991</v>
      </c>
      <c r="J89" s="17">
        <v>49892.82</v>
      </c>
      <c r="K89" s="17">
        <v>202259.52999999997</v>
      </c>
      <c r="L89" s="17">
        <v>72984.779999999984</v>
      </c>
      <c r="M89" s="17">
        <v>42686.880000000005</v>
      </c>
      <c r="N89" s="17">
        <v>38031.67</v>
      </c>
      <c r="O89" s="17">
        <v>53645.020000000004</v>
      </c>
      <c r="P89" s="17">
        <v>39586.299999999996</v>
      </c>
      <c r="Q89" s="20">
        <v>4105.1499999999996</v>
      </c>
      <c r="R89" s="20">
        <v>7988.6</v>
      </c>
      <c r="S89" s="20">
        <v>3820.62</v>
      </c>
      <c r="T89" s="20">
        <v>2330.3000000000002</v>
      </c>
      <c r="U89" s="20">
        <v>4069.44</v>
      </c>
      <c r="V89" s="20">
        <v>2494.64</v>
      </c>
      <c r="W89" s="20">
        <v>10112.98</v>
      </c>
      <c r="X89" s="20">
        <v>3649.24</v>
      </c>
      <c r="Y89" s="20">
        <v>2134.34</v>
      </c>
      <c r="Z89" s="20">
        <v>1901.58</v>
      </c>
      <c r="AA89" s="20">
        <v>2682.25</v>
      </c>
      <c r="AB89" s="20">
        <v>1979.32</v>
      </c>
      <c r="AC89" s="17">
        <v>15305.18</v>
      </c>
      <c r="AD89" s="17">
        <v>29410.67</v>
      </c>
      <c r="AE89" s="17">
        <v>13904.71</v>
      </c>
      <c r="AF89" s="17">
        <v>8372.02</v>
      </c>
      <c r="AG89" s="17">
        <v>14436.2</v>
      </c>
      <c r="AH89" s="17">
        <v>8733.1299999999992</v>
      </c>
      <c r="AI89" s="17">
        <v>34945.910000000003</v>
      </c>
      <c r="AJ89" s="17">
        <v>12439.67</v>
      </c>
      <c r="AK89" s="17">
        <v>7175.93</v>
      </c>
      <c r="AL89" s="17">
        <v>6307.4</v>
      </c>
      <c r="AM89" s="17">
        <v>8771.52</v>
      </c>
      <c r="AN89" s="17">
        <v>6383.3</v>
      </c>
      <c r="AO89" s="20">
        <v>101513.25000000003</v>
      </c>
      <c r="AP89" s="20">
        <v>197171.33000000002</v>
      </c>
      <c r="AQ89" s="20">
        <v>94137.709999999992</v>
      </c>
      <c r="AR89" s="20">
        <v>57308.36</v>
      </c>
      <c r="AS89" s="20">
        <v>99894.37999999999</v>
      </c>
      <c r="AT89" s="20">
        <v>61120.59</v>
      </c>
      <c r="AU89" s="20">
        <v>247318.41999999998</v>
      </c>
      <c r="AV89" s="20">
        <v>89073.689999999988</v>
      </c>
      <c r="AW89" s="20">
        <v>51997.15</v>
      </c>
      <c r="AX89" s="20">
        <v>46240.65</v>
      </c>
      <c r="AY89" s="20">
        <v>65098.790000000008</v>
      </c>
      <c r="AZ89" s="20">
        <v>47948.92</v>
      </c>
      <c r="BA89" s="17">
        <f t="shared" si="8"/>
        <v>945369.14000000013</v>
      </c>
      <c r="BB89" s="17">
        <f t="shared" si="9"/>
        <v>47268.46</v>
      </c>
      <c r="BC89" s="17">
        <f t="shared" si="10"/>
        <v>166185.63999999998</v>
      </c>
      <c r="BD89" s="17">
        <f t="shared" si="11"/>
        <v>1158823.24</v>
      </c>
    </row>
    <row r="90" spans="1:56" x14ac:dyDescent="0.25">
      <c r="A90" t="str">
        <f t="shared" si="7"/>
        <v>SCE.MKR1</v>
      </c>
      <c r="B90" s="1" t="s">
        <v>147</v>
      </c>
      <c r="C90" s="1" t="s">
        <v>148</v>
      </c>
      <c r="D90" s="1" t="s">
        <v>148</v>
      </c>
      <c r="E90" s="17">
        <v>65867.78</v>
      </c>
      <c r="F90" s="17">
        <v>163968.42000000001</v>
      </c>
      <c r="G90" s="17">
        <v>79449.03</v>
      </c>
      <c r="H90" s="17">
        <v>28778.100000000006</v>
      </c>
      <c r="I90" s="17">
        <v>73448.399999999994</v>
      </c>
      <c r="J90" s="17">
        <v>35641.24</v>
      </c>
      <c r="K90" s="17">
        <v>40094.720000000001</v>
      </c>
      <c r="L90" s="17">
        <v>34239.310000000005</v>
      </c>
      <c r="M90" s="17">
        <v>15214.420000000002</v>
      </c>
      <c r="N90" s="17">
        <v>23007.15</v>
      </c>
      <c r="O90" s="17">
        <v>52739.510000000009</v>
      </c>
      <c r="P90" s="17">
        <v>22303.929999999997</v>
      </c>
      <c r="Q90" s="20">
        <v>3293.39</v>
      </c>
      <c r="R90" s="20">
        <v>8198.42</v>
      </c>
      <c r="S90" s="20">
        <v>3972.45</v>
      </c>
      <c r="T90" s="20">
        <v>1438.91</v>
      </c>
      <c r="U90" s="20">
        <v>3672.42</v>
      </c>
      <c r="V90" s="20">
        <v>1782.06</v>
      </c>
      <c r="W90" s="20">
        <v>2004.74</v>
      </c>
      <c r="X90" s="20">
        <v>1711.97</v>
      </c>
      <c r="Y90" s="20">
        <v>760.72</v>
      </c>
      <c r="Z90" s="20">
        <v>1150.3599999999999</v>
      </c>
      <c r="AA90" s="20">
        <v>2636.98</v>
      </c>
      <c r="AB90" s="20">
        <v>1115.2</v>
      </c>
      <c r="AC90" s="17">
        <v>12278.71</v>
      </c>
      <c r="AD90" s="17">
        <v>30183.13</v>
      </c>
      <c r="AE90" s="17">
        <v>14457.29</v>
      </c>
      <c r="AF90" s="17">
        <v>5169.5200000000004</v>
      </c>
      <c r="AG90" s="17">
        <v>13027.8</v>
      </c>
      <c r="AH90" s="17">
        <v>6238.57</v>
      </c>
      <c r="AI90" s="17">
        <v>6927.47</v>
      </c>
      <c r="AJ90" s="17">
        <v>5835.81</v>
      </c>
      <c r="AK90" s="17">
        <v>2557.64</v>
      </c>
      <c r="AL90" s="17">
        <v>3815.65</v>
      </c>
      <c r="AM90" s="17">
        <v>8623.4599999999991</v>
      </c>
      <c r="AN90" s="17">
        <v>3596.51</v>
      </c>
      <c r="AO90" s="20">
        <v>81439.88</v>
      </c>
      <c r="AP90" s="20">
        <v>202349.97000000003</v>
      </c>
      <c r="AQ90" s="20">
        <v>97878.76999999999</v>
      </c>
      <c r="AR90" s="20">
        <v>35386.530000000006</v>
      </c>
      <c r="AS90" s="20">
        <v>90148.62</v>
      </c>
      <c r="AT90" s="20">
        <v>43661.869999999995</v>
      </c>
      <c r="AU90" s="20">
        <v>49026.93</v>
      </c>
      <c r="AV90" s="20">
        <v>41787.090000000004</v>
      </c>
      <c r="AW90" s="20">
        <v>18532.780000000002</v>
      </c>
      <c r="AX90" s="20">
        <v>27973.160000000003</v>
      </c>
      <c r="AY90" s="20">
        <v>63999.950000000012</v>
      </c>
      <c r="AZ90" s="20">
        <v>27015.64</v>
      </c>
      <c r="BA90" s="17">
        <f t="shared" si="8"/>
        <v>634752.01</v>
      </c>
      <c r="BB90" s="17">
        <f t="shared" si="9"/>
        <v>31737.620000000003</v>
      </c>
      <c r="BC90" s="17">
        <f t="shared" si="10"/>
        <v>112711.55999999998</v>
      </c>
      <c r="BD90" s="17">
        <f t="shared" si="11"/>
        <v>779201.19000000006</v>
      </c>
    </row>
    <row r="91" spans="1:56" x14ac:dyDescent="0.25">
      <c r="A91" t="str">
        <f t="shared" si="7"/>
        <v>TCN.MKRC</v>
      </c>
      <c r="B91" s="1" t="s">
        <v>35</v>
      </c>
      <c r="C91" s="1" t="s">
        <v>149</v>
      </c>
      <c r="D91" s="1" t="s">
        <v>149</v>
      </c>
      <c r="E91" s="17">
        <v>131110.67000000001</v>
      </c>
      <c r="F91" s="17">
        <v>60878.819999999992</v>
      </c>
      <c r="G91" s="17">
        <v>144864.02000000002</v>
      </c>
      <c r="H91" s="17">
        <v>94963.680000000022</v>
      </c>
      <c r="I91" s="17">
        <v>156421.96999999997</v>
      </c>
      <c r="J91" s="17">
        <v>103680.61</v>
      </c>
      <c r="K91" s="17">
        <v>373548.62</v>
      </c>
      <c r="L91" s="17">
        <v>128470.29</v>
      </c>
      <c r="M91" s="17">
        <v>73933.540000000008</v>
      </c>
      <c r="N91" s="17">
        <v>58163.82</v>
      </c>
      <c r="O91" s="17">
        <v>108650.79000000002</v>
      </c>
      <c r="P91" s="17">
        <v>80031.179999999993</v>
      </c>
      <c r="Q91" s="20">
        <v>6555.53</v>
      </c>
      <c r="R91" s="20">
        <v>3043.94</v>
      </c>
      <c r="S91" s="20">
        <v>7243.2</v>
      </c>
      <c r="T91" s="20">
        <v>4748.18</v>
      </c>
      <c r="U91" s="20">
        <v>7821.1</v>
      </c>
      <c r="V91" s="20">
        <v>5184.03</v>
      </c>
      <c r="W91" s="20">
        <v>18677.43</v>
      </c>
      <c r="X91" s="20">
        <v>6423.51</v>
      </c>
      <c r="Y91" s="20">
        <v>3696.68</v>
      </c>
      <c r="Z91" s="20">
        <v>2908.19</v>
      </c>
      <c r="AA91" s="20">
        <v>5432.54</v>
      </c>
      <c r="AB91" s="20">
        <v>4001.56</v>
      </c>
      <c r="AC91" s="17">
        <v>24440.94</v>
      </c>
      <c r="AD91" s="17">
        <v>11206.51</v>
      </c>
      <c r="AE91" s="17">
        <v>26360.81</v>
      </c>
      <c r="AF91" s="17">
        <v>17058.68</v>
      </c>
      <c r="AG91" s="17">
        <v>27745.11</v>
      </c>
      <c r="AH91" s="17">
        <v>18148.03</v>
      </c>
      <c r="AI91" s="17">
        <v>64540.82</v>
      </c>
      <c r="AJ91" s="17">
        <v>21896.73</v>
      </c>
      <c r="AK91" s="17">
        <v>12428.7</v>
      </c>
      <c r="AL91" s="17">
        <v>9646.24</v>
      </c>
      <c r="AM91" s="17">
        <v>17765.54</v>
      </c>
      <c r="AN91" s="17">
        <v>12905.04</v>
      </c>
      <c r="AO91" s="20">
        <v>162107.14000000001</v>
      </c>
      <c r="AP91" s="20">
        <v>75129.26999999999</v>
      </c>
      <c r="AQ91" s="20">
        <v>178468.03000000003</v>
      </c>
      <c r="AR91" s="20">
        <v>116770.54000000001</v>
      </c>
      <c r="AS91" s="20">
        <v>191988.18</v>
      </c>
      <c r="AT91" s="20">
        <v>127012.67</v>
      </c>
      <c r="AU91" s="20">
        <v>456766.87</v>
      </c>
      <c r="AV91" s="20">
        <v>156790.53</v>
      </c>
      <c r="AW91" s="20">
        <v>90058.92</v>
      </c>
      <c r="AX91" s="20">
        <v>70718.25</v>
      </c>
      <c r="AY91" s="20">
        <v>131848.87000000002</v>
      </c>
      <c r="AZ91" s="20">
        <v>96937.78</v>
      </c>
      <c r="BA91" s="17">
        <f t="shared" si="8"/>
        <v>1514718.0100000002</v>
      </c>
      <c r="BB91" s="17">
        <f t="shared" si="9"/>
        <v>75735.889999999985</v>
      </c>
      <c r="BC91" s="17">
        <f t="shared" si="10"/>
        <v>264143.15000000002</v>
      </c>
      <c r="BD91" s="17">
        <f t="shared" si="11"/>
        <v>1854597.0500000003</v>
      </c>
    </row>
    <row r="92" spans="1:56" x14ac:dyDescent="0.25">
      <c r="A92" t="str">
        <f t="shared" si="7"/>
        <v>MSCG.120SIMP</v>
      </c>
      <c r="B92" s="1" t="s">
        <v>150</v>
      </c>
      <c r="C92" s="1" t="s">
        <v>152</v>
      </c>
      <c r="D92" s="1" t="s">
        <v>76</v>
      </c>
      <c r="E92" s="17">
        <v>-65829.850000000006</v>
      </c>
      <c r="F92" s="17">
        <v>-194367.64000000004</v>
      </c>
      <c r="G92" s="17">
        <v>-107179.38</v>
      </c>
      <c r="H92" s="17">
        <v>-55761.62000000001</v>
      </c>
      <c r="I92" s="17">
        <v>-64991.679999999986</v>
      </c>
      <c r="J92" s="17">
        <v>-59064.63</v>
      </c>
      <c r="K92" s="17">
        <v>-310457.99000000005</v>
      </c>
      <c r="L92" s="17">
        <v>-58514.500000000007</v>
      </c>
      <c r="M92" s="17">
        <v>-6869.57</v>
      </c>
      <c r="N92" s="17">
        <v>-25543.599999999999</v>
      </c>
      <c r="O92" s="17">
        <v>-55255.31</v>
      </c>
      <c r="P92" s="17">
        <v>-23905.11</v>
      </c>
      <c r="Q92" s="20">
        <v>-3291.49</v>
      </c>
      <c r="R92" s="20">
        <v>-9718.3799999999992</v>
      </c>
      <c r="S92" s="20">
        <v>-5358.97</v>
      </c>
      <c r="T92" s="20">
        <v>-2788.08</v>
      </c>
      <c r="U92" s="20">
        <v>-3249.58</v>
      </c>
      <c r="V92" s="20">
        <v>-2953.23</v>
      </c>
      <c r="W92" s="20">
        <v>-15522.9</v>
      </c>
      <c r="X92" s="20">
        <v>-2925.73</v>
      </c>
      <c r="Y92" s="20">
        <v>-343.48</v>
      </c>
      <c r="Z92" s="20">
        <v>-1277.18</v>
      </c>
      <c r="AA92" s="20">
        <v>-2762.77</v>
      </c>
      <c r="AB92" s="20">
        <v>-1195.26</v>
      </c>
      <c r="AC92" s="17">
        <v>-12271.64</v>
      </c>
      <c r="AD92" s="17">
        <v>-35778.99</v>
      </c>
      <c r="AE92" s="17">
        <v>-19503.36</v>
      </c>
      <c r="AF92" s="17">
        <v>-10016.67</v>
      </c>
      <c r="AG92" s="17">
        <v>-11527.8</v>
      </c>
      <c r="AH92" s="17">
        <v>-10338.549999999999</v>
      </c>
      <c r="AI92" s="17">
        <v>-53640.18</v>
      </c>
      <c r="AJ92" s="17">
        <v>-9973.33</v>
      </c>
      <c r="AK92" s="17">
        <v>-1154.82</v>
      </c>
      <c r="AL92" s="17">
        <v>-4236.3100000000004</v>
      </c>
      <c r="AM92" s="17">
        <v>-9034.82</v>
      </c>
      <c r="AN92" s="17">
        <v>-3854.7</v>
      </c>
      <c r="AO92" s="20">
        <v>-81392.98000000001</v>
      </c>
      <c r="AP92" s="20">
        <v>-239865.01000000004</v>
      </c>
      <c r="AQ92" s="20">
        <v>-132041.71000000002</v>
      </c>
      <c r="AR92" s="20">
        <v>-68566.37000000001</v>
      </c>
      <c r="AS92" s="20">
        <v>-79769.059999999983</v>
      </c>
      <c r="AT92" s="20">
        <v>-72356.41</v>
      </c>
      <c r="AU92" s="20">
        <v>-379621.07000000007</v>
      </c>
      <c r="AV92" s="20">
        <v>-71413.560000000012</v>
      </c>
      <c r="AW92" s="20">
        <v>-8367.869999999999</v>
      </c>
      <c r="AX92" s="20">
        <v>-31057.09</v>
      </c>
      <c r="AY92" s="20">
        <v>-67052.899999999994</v>
      </c>
      <c r="AZ92" s="20">
        <v>-28955.07</v>
      </c>
      <c r="BA92" s="17">
        <f t="shared" si="8"/>
        <v>-1027740.88</v>
      </c>
      <c r="BB92" s="17">
        <f t="shared" si="9"/>
        <v>-51387.05</v>
      </c>
      <c r="BC92" s="17">
        <f t="shared" si="10"/>
        <v>-181331.17</v>
      </c>
      <c r="BD92" s="17">
        <f t="shared" si="11"/>
        <v>-1260459.1000000003</v>
      </c>
    </row>
    <row r="93" spans="1:56" x14ac:dyDescent="0.25">
      <c r="A93" t="str">
        <f t="shared" si="7"/>
        <v>MSCG.BCHEXP</v>
      </c>
      <c r="B93" s="1" t="s">
        <v>150</v>
      </c>
      <c r="C93" s="1" t="s">
        <v>153</v>
      </c>
      <c r="D93" s="1" t="s">
        <v>30</v>
      </c>
      <c r="E93" s="17">
        <v>0</v>
      </c>
      <c r="F93" s="17">
        <v>23.25</v>
      </c>
      <c r="G93" s="17">
        <v>0</v>
      </c>
      <c r="H93" s="17">
        <v>0</v>
      </c>
      <c r="I93" s="17">
        <v>0</v>
      </c>
      <c r="J93" s="17">
        <v>0</v>
      </c>
      <c r="K93" s="17">
        <v>0</v>
      </c>
      <c r="L93" s="17">
        <v>5.4599999999999991</v>
      </c>
      <c r="M93" s="17">
        <v>1.2499999999999993</v>
      </c>
      <c r="N93" s="17">
        <v>-11.259999999999998</v>
      </c>
      <c r="O93" s="17">
        <v>0</v>
      </c>
      <c r="P93" s="17">
        <v>0</v>
      </c>
      <c r="Q93" s="20">
        <v>0</v>
      </c>
      <c r="R93" s="20">
        <v>1.1599999999999999</v>
      </c>
      <c r="S93" s="20">
        <v>0</v>
      </c>
      <c r="T93" s="20">
        <v>0</v>
      </c>
      <c r="U93" s="20">
        <v>0</v>
      </c>
      <c r="V93" s="20">
        <v>0</v>
      </c>
      <c r="W93" s="20">
        <v>0</v>
      </c>
      <c r="X93" s="20">
        <v>0.27</v>
      </c>
      <c r="Y93" s="20">
        <v>0.06</v>
      </c>
      <c r="Z93" s="20">
        <v>-0.56000000000000005</v>
      </c>
      <c r="AA93" s="20">
        <v>0</v>
      </c>
      <c r="AB93" s="20">
        <v>0</v>
      </c>
      <c r="AC93" s="17">
        <v>0</v>
      </c>
      <c r="AD93" s="17">
        <v>4.28</v>
      </c>
      <c r="AE93" s="17">
        <v>0</v>
      </c>
      <c r="AF93" s="17">
        <v>0</v>
      </c>
      <c r="AG93" s="17">
        <v>0</v>
      </c>
      <c r="AH93" s="17">
        <v>0</v>
      </c>
      <c r="AI93" s="17">
        <v>0</v>
      </c>
      <c r="AJ93" s="17">
        <v>0.93</v>
      </c>
      <c r="AK93" s="17">
        <v>0.21</v>
      </c>
      <c r="AL93" s="17">
        <v>-1.87</v>
      </c>
      <c r="AM93" s="17">
        <v>0</v>
      </c>
      <c r="AN93" s="17">
        <v>0</v>
      </c>
      <c r="AO93" s="20">
        <v>0</v>
      </c>
      <c r="AP93" s="20">
        <v>28.69</v>
      </c>
      <c r="AQ93" s="20">
        <v>0</v>
      </c>
      <c r="AR93" s="20">
        <v>0</v>
      </c>
      <c r="AS93" s="20">
        <v>0</v>
      </c>
      <c r="AT93" s="20">
        <v>0</v>
      </c>
      <c r="AU93" s="20">
        <v>0</v>
      </c>
      <c r="AV93" s="20">
        <v>6.6599999999999984</v>
      </c>
      <c r="AW93" s="20">
        <v>1.5199999999999994</v>
      </c>
      <c r="AX93" s="20">
        <v>-13.689999999999998</v>
      </c>
      <c r="AY93" s="20">
        <v>0</v>
      </c>
      <c r="AZ93" s="20">
        <v>0</v>
      </c>
      <c r="BA93" s="17">
        <f t="shared" si="8"/>
        <v>18.700000000000003</v>
      </c>
      <c r="BB93" s="17">
        <f t="shared" si="9"/>
        <v>0.92999999999999994</v>
      </c>
      <c r="BC93" s="17">
        <f t="shared" si="10"/>
        <v>3.55</v>
      </c>
      <c r="BD93" s="17">
        <f t="shared" si="11"/>
        <v>23.18</v>
      </c>
    </row>
    <row r="94" spans="1:56" x14ac:dyDescent="0.25">
      <c r="A94" t="str">
        <f t="shared" si="7"/>
        <v>GPWF.NEP1</v>
      </c>
      <c r="B94" s="1" t="s">
        <v>155</v>
      </c>
      <c r="C94" s="1" t="s">
        <v>156</v>
      </c>
      <c r="D94" s="1" t="s">
        <v>156</v>
      </c>
      <c r="E94" s="17">
        <v>-3019.9500000000025</v>
      </c>
      <c r="F94" s="17">
        <v>-3433.9200000000023</v>
      </c>
      <c r="G94" s="17">
        <v>-1495.0999999999972</v>
      </c>
      <c r="H94" s="17">
        <v>-918.02000000000191</v>
      </c>
      <c r="I94" s="17">
        <v>-960.39000000000078</v>
      </c>
      <c r="J94" s="17">
        <v>-1173.8299999999995</v>
      </c>
      <c r="K94" s="17">
        <v>-3714.8700000000013</v>
      </c>
      <c r="L94" s="17">
        <v>-1704.369999999999</v>
      </c>
      <c r="M94" s="17">
        <v>-1716.9899999999993</v>
      </c>
      <c r="N94" s="17">
        <v>-5455.5400000000009</v>
      </c>
      <c r="O94" s="17">
        <v>-5537.5199999999986</v>
      </c>
      <c r="P94" s="17">
        <v>-5225.7700000000013</v>
      </c>
      <c r="Q94" s="20">
        <v>-151</v>
      </c>
      <c r="R94" s="20">
        <v>-171.7</v>
      </c>
      <c r="S94" s="20">
        <v>-74.75</v>
      </c>
      <c r="T94" s="20">
        <v>-45.9</v>
      </c>
      <c r="U94" s="20">
        <v>-48.02</v>
      </c>
      <c r="V94" s="20">
        <v>-58.69</v>
      </c>
      <c r="W94" s="20">
        <v>-185.74</v>
      </c>
      <c r="X94" s="20">
        <v>-85.22</v>
      </c>
      <c r="Y94" s="20">
        <v>-85.85</v>
      </c>
      <c r="Z94" s="20">
        <v>-272.77999999999997</v>
      </c>
      <c r="AA94" s="20">
        <v>-276.88</v>
      </c>
      <c r="AB94" s="20">
        <v>-261.29000000000002</v>
      </c>
      <c r="AC94" s="17">
        <v>-562.96</v>
      </c>
      <c r="AD94" s="17">
        <v>-632.11</v>
      </c>
      <c r="AE94" s="17">
        <v>-272.06</v>
      </c>
      <c r="AF94" s="17">
        <v>-164.91</v>
      </c>
      <c r="AG94" s="17">
        <v>-170.35</v>
      </c>
      <c r="AH94" s="17">
        <v>-205.46</v>
      </c>
      <c r="AI94" s="17">
        <v>-641.85</v>
      </c>
      <c r="AJ94" s="17">
        <v>-290.5</v>
      </c>
      <c r="AK94" s="17">
        <v>-288.64</v>
      </c>
      <c r="AL94" s="17">
        <v>-904.78</v>
      </c>
      <c r="AM94" s="17">
        <v>-905.44</v>
      </c>
      <c r="AN94" s="17">
        <v>-842.66</v>
      </c>
      <c r="AO94" s="20">
        <v>-3733.9100000000026</v>
      </c>
      <c r="AP94" s="20">
        <v>-4237.7300000000023</v>
      </c>
      <c r="AQ94" s="20">
        <v>-1841.9099999999971</v>
      </c>
      <c r="AR94" s="20">
        <v>-1128.830000000002</v>
      </c>
      <c r="AS94" s="20">
        <v>-1178.7600000000007</v>
      </c>
      <c r="AT94" s="20">
        <v>-1437.9799999999996</v>
      </c>
      <c r="AU94" s="20">
        <v>-4542.4600000000019</v>
      </c>
      <c r="AV94" s="20">
        <v>-2080.0899999999992</v>
      </c>
      <c r="AW94" s="20">
        <v>-2091.4799999999991</v>
      </c>
      <c r="AX94" s="20">
        <v>-6633.1</v>
      </c>
      <c r="AY94" s="20">
        <v>-6719.8399999999983</v>
      </c>
      <c r="AZ94" s="20">
        <v>-6329.7200000000012</v>
      </c>
      <c r="BA94" s="17">
        <f t="shared" si="8"/>
        <v>-34356.270000000004</v>
      </c>
      <c r="BB94" s="17">
        <f t="shared" si="9"/>
        <v>-1717.8200000000002</v>
      </c>
      <c r="BC94" s="17">
        <f t="shared" si="10"/>
        <v>-5881.7199999999993</v>
      </c>
      <c r="BD94" s="17">
        <f t="shared" si="11"/>
        <v>-41955.810000000005</v>
      </c>
    </row>
    <row r="95" spans="1:56" x14ac:dyDescent="0.25">
      <c r="A95" t="str">
        <f t="shared" si="7"/>
        <v>APNC.NOVAGEN15M</v>
      </c>
      <c r="B95" s="1" t="s">
        <v>157</v>
      </c>
      <c r="C95" s="1" t="s">
        <v>158</v>
      </c>
      <c r="D95" s="1" t="s">
        <v>158</v>
      </c>
      <c r="E95" s="17">
        <v>-37783.299999999996</v>
      </c>
      <c r="F95" s="17">
        <v>-85775.82</v>
      </c>
      <c r="G95" s="17">
        <v>-36611.350000000006</v>
      </c>
      <c r="H95" s="17">
        <v>-10698.25</v>
      </c>
      <c r="I95" s="17">
        <v>-33958.320000000007</v>
      </c>
      <c r="J95" s="17">
        <v>-23845.570000000003</v>
      </c>
      <c r="K95" s="17">
        <v>-148731.79</v>
      </c>
      <c r="L95" s="17">
        <v>-42483.929999999993</v>
      </c>
      <c r="M95" s="17">
        <v>-10450.969999999999</v>
      </c>
      <c r="N95" s="17">
        <v>-8249.39</v>
      </c>
      <c r="O95" s="17">
        <v>-41185.410000000003</v>
      </c>
      <c r="P95" s="17">
        <v>-35924.899999999994</v>
      </c>
      <c r="Q95" s="20">
        <v>-1889.17</v>
      </c>
      <c r="R95" s="20">
        <v>-4288.79</v>
      </c>
      <c r="S95" s="20">
        <v>-1830.57</v>
      </c>
      <c r="T95" s="20">
        <v>-534.91</v>
      </c>
      <c r="U95" s="20">
        <v>-1697.92</v>
      </c>
      <c r="V95" s="20">
        <v>-1192.28</v>
      </c>
      <c r="W95" s="20">
        <v>-7436.59</v>
      </c>
      <c r="X95" s="20">
        <v>-2124.1999999999998</v>
      </c>
      <c r="Y95" s="20">
        <v>-522.54999999999995</v>
      </c>
      <c r="Z95" s="20">
        <v>-412.47</v>
      </c>
      <c r="AA95" s="20">
        <v>-2059.27</v>
      </c>
      <c r="AB95" s="20">
        <v>-1796.25</v>
      </c>
      <c r="AC95" s="17">
        <v>-7043.36</v>
      </c>
      <c r="AD95" s="17">
        <v>-15789.52</v>
      </c>
      <c r="AE95" s="17">
        <v>-6662.14</v>
      </c>
      <c r="AF95" s="17">
        <v>-1921.77</v>
      </c>
      <c r="AG95" s="17">
        <v>-6023.3</v>
      </c>
      <c r="AH95" s="17">
        <v>-4173.88</v>
      </c>
      <c r="AI95" s="17">
        <v>-25697.52</v>
      </c>
      <c r="AJ95" s="17">
        <v>-7241.04</v>
      </c>
      <c r="AK95" s="17">
        <v>-1756.87</v>
      </c>
      <c r="AL95" s="17">
        <v>-1368.13</v>
      </c>
      <c r="AM95" s="17">
        <v>-6734.24</v>
      </c>
      <c r="AN95" s="17">
        <v>-5792.9</v>
      </c>
      <c r="AO95" s="20">
        <v>-46715.829999999994</v>
      </c>
      <c r="AP95" s="20">
        <v>-105854.13</v>
      </c>
      <c r="AQ95" s="20">
        <v>-45104.060000000005</v>
      </c>
      <c r="AR95" s="20">
        <v>-13154.93</v>
      </c>
      <c r="AS95" s="20">
        <v>-41679.540000000008</v>
      </c>
      <c r="AT95" s="20">
        <v>-29211.730000000003</v>
      </c>
      <c r="AU95" s="20">
        <v>-181865.9</v>
      </c>
      <c r="AV95" s="20">
        <v>-51849.169999999991</v>
      </c>
      <c r="AW95" s="20">
        <v>-12730.39</v>
      </c>
      <c r="AX95" s="20">
        <v>-10029.989999999998</v>
      </c>
      <c r="AY95" s="20">
        <v>-49978.92</v>
      </c>
      <c r="AZ95" s="20">
        <v>-43514.049999999996</v>
      </c>
      <c r="BA95" s="17">
        <f t="shared" si="8"/>
        <v>-515699</v>
      </c>
      <c r="BB95" s="17">
        <f t="shared" si="9"/>
        <v>-25784.970000000005</v>
      </c>
      <c r="BC95" s="17">
        <f t="shared" si="10"/>
        <v>-90204.67</v>
      </c>
      <c r="BD95" s="17">
        <f t="shared" si="11"/>
        <v>-631688.64</v>
      </c>
    </row>
    <row r="96" spans="1:56" x14ac:dyDescent="0.25">
      <c r="A96" t="str">
        <f t="shared" si="7"/>
        <v>NPC.NPC1</v>
      </c>
      <c r="B96" s="1" t="s">
        <v>159</v>
      </c>
      <c r="C96" s="1" t="s">
        <v>160</v>
      </c>
      <c r="D96" s="1" t="s">
        <v>160</v>
      </c>
      <c r="E96" s="17">
        <v>-2.23</v>
      </c>
      <c r="F96" s="17">
        <v>-222.33999999999992</v>
      </c>
      <c r="G96" s="17">
        <v>-986.68000000000018</v>
      </c>
      <c r="H96" s="17">
        <v>-214.51000000000005</v>
      </c>
      <c r="I96" s="17">
        <v>-7.5800000000000045</v>
      </c>
      <c r="J96" s="17">
        <v>-6.9700000000000033</v>
      </c>
      <c r="K96" s="17">
        <v>-1137.2</v>
      </c>
      <c r="L96" s="17">
        <v>-0.88000000000000012</v>
      </c>
      <c r="M96" s="17">
        <v>-27.209999999999994</v>
      </c>
      <c r="N96" s="17">
        <v>-29.45</v>
      </c>
      <c r="O96" s="17">
        <v>-117.15000000000003</v>
      </c>
      <c r="P96" s="17">
        <v>-70.539999999999992</v>
      </c>
      <c r="Q96" s="20">
        <v>-0.11</v>
      </c>
      <c r="R96" s="20">
        <v>-11.12</v>
      </c>
      <c r="S96" s="20">
        <v>-49.33</v>
      </c>
      <c r="T96" s="20">
        <v>-10.73</v>
      </c>
      <c r="U96" s="20">
        <v>-0.38</v>
      </c>
      <c r="V96" s="20">
        <v>-0.35</v>
      </c>
      <c r="W96" s="20">
        <v>-56.86</v>
      </c>
      <c r="X96" s="20">
        <v>-0.04</v>
      </c>
      <c r="Y96" s="20">
        <v>-1.36</v>
      </c>
      <c r="Z96" s="20">
        <v>-1.47</v>
      </c>
      <c r="AA96" s="20">
        <v>-5.86</v>
      </c>
      <c r="AB96" s="20">
        <v>-3.53</v>
      </c>
      <c r="AC96" s="17">
        <v>-0.42</v>
      </c>
      <c r="AD96" s="17">
        <v>-40.93</v>
      </c>
      <c r="AE96" s="17">
        <v>-179.55</v>
      </c>
      <c r="AF96" s="17">
        <v>-38.53</v>
      </c>
      <c r="AG96" s="17">
        <v>-1.34</v>
      </c>
      <c r="AH96" s="17">
        <v>-1.22</v>
      </c>
      <c r="AI96" s="17">
        <v>-196.48</v>
      </c>
      <c r="AJ96" s="17">
        <v>-0.15</v>
      </c>
      <c r="AK96" s="17">
        <v>-4.57</v>
      </c>
      <c r="AL96" s="17">
        <v>-4.88</v>
      </c>
      <c r="AM96" s="17">
        <v>-19.16</v>
      </c>
      <c r="AN96" s="17">
        <v>-11.37</v>
      </c>
      <c r="AO96" s="20">
        <v>-2.76</v>
      </c>
      <c r="AP96" s="20">
        <v>-274.38999999999993</v>
      </c>
      <c r="AQ96" s="20">
        <v>-1215.5600000000002</v>
      </c>
      <c r="AR96" s="20">
        <v>-263.77000000000004</v>
      </c>
      <c r="AS96" s="20">
        <v>-9.3000000000000043</v>
      </c>
      <c r="AT96" s="20">
        <v>-8.5400000000000027</v>
      </c>
      <c r="AU96" s="20">
        <v>-1390.54</v>
      </c>
      <c r="AV96" s="20">
        <v>-1.07</v>
      </c>
      <c r="AW96" s="20">
        <v>-33.139999999999993</v>
      </c>
      <c r="AX96" s="20">
        <v>-35.799999999999997</v>
      </c>
      <c r="AY96" s="20">
        <v>-142.17000000000004</v>
      </c>
      <c r="AZ96" s="20">
        <v>-85.44</v>
      </c>
      <c r="BA96" s="17">
        <f t="shared" si="8"/>
        <v>-2822.7400000000002</v>
      </c>
      <c r="BB96" s="17">
        <f t="shared" si="9"/>
        <v>-141.14000000000001</v>
      </c>
      <c r="BC96" s="17">
        <f t="shared" si="10"/>
        <v>-498.6</v>
      </c>
      <c r="BD96" s="17">
        <f t="shared" si="11"/>
        <v>-3462.48</v>
      </c>
    </row>
    <row r="97" spans="1:56" x14ac:dyDescent="0.25">
      <c r="A97" t="str">
        <f t="shared" si="7"/>
        <v>GPI.NPP1</v>
      </c>
      <c r="B97" s="1" t="s">
        <v>161</v>
      </c>
      <c r="C97" s="1" t="s">
        <v>162</v>
      </c>
      <c r="D97" s="1" t="s">
        <v>162</v>
      </c>
      <c r="E97" s="17">
        <v>-31408.540000000008</v>
      </c>
      <c r="F97" s="17">
        <v>-102671.98</v>
      </c>
      <c r="G97" s="17">
        <v>-27788.470000000008</v>
      </c>
      <c r="H97" s="17">
        <v>-3981.16</v>
      </c>
      <c r="I97" s="17">
        <v>-59881.180000000029</v>
      </c>
      <c r="J97" s="17">
        <v>-24858.760000000002</v>
      </c>
      <c r="K97" s="17">
        <v>-195250.57000000004</v>
      </c>
      <c r="L97" s="17">
        <v>-34403.729999999989</v>
      </c>
      <c r="M97" s="17">
        <v>-10394.389999999996</v>
      </c>
      <c r="N97" s="17">
        <v>-10125.529999999999</v>
      </c>
      <c r="O97" s="17">
        <v>-30800.220000000005</v>
      </c>
      <c r="P97" s="17">
        <v>-3281.3799999999992</v>
      </c>
      <c r="Q97" s="20">
        <v>-1570.43</v>
      </c>
      <c r="R97" s="20">
        <v>-5133.6000000000004</v>
      </c>
      <c r="S97" s="20">
        <v>-1389.42</v>
      </c>
      <c r="T97" s="20">
        <v>-199.06</v>
      </c>
      <c r="U97" s="20">
        <v>-2994.06</v>
      </c>
      <c r="V97" s="20">
        <v>-1242.94</v>
      </c>
      <c r="W97" s="20">
        <v>-9762.5300000000007</v>
      </c>
      <c r="X97" s="20">
        <v>-1720.19</v>
      </c>
      <c r="Y97" s="20">
        <v>-519.72</v>
      </c>
      <c r="Z97" s="20">
        <v>-506.28</v>
      </c>
      <c r="AA97" s="20">
        <v>-1540.01</v>
      </c>
      <c r="AB97" s="20">
        <v>-164.07</v>
      </c>
      <c r="AC97" s="17">
        <v>-5855.01</v>
      </c>
      <c r="AD97" s="17">
        <v>-18899.75</v>
      </c>
      <c r="AE97" s="17">
        <v>-5056.6499999999996</v>
      </c>
      <c r="AF97" s="17">
        <v>-715.15</v>
      </c>
      <c r="AG97" s="17">
        <v>-10621.33</v>
      </c>
      <c r="AH97" s="17">
        <v>-4351.22</v>
      </c>
      <c r="AI97" s="17">
        <v>-33734.92</v>
      </c>
      <c r="AJ97" s="17">
        <v>-5863.84</v>
      </c>
      <c r="AK97" s="17">
        <v>-1747.36</v>
      </c>
      <c r="AL97" s="17">
        <v>-1679.28</v>
      </c>
      <c r="AM97" s="17">
        <v>-5036.16</v>
      </c>
      <c r="AN97" s="17">
        <v>-529.12</v>
      </c>
      <c r="AO97" s="20">
        <v>-38833.98000000001</v>
      </c>
      <c r="AP97" s="20">
        <v>-126705.33</v>
      </c>
      <c r="AQ97" s="20">
        <v>-34234.540000000008</v>
      </c>
      <c r="AR97" s="20">
        <v>-4895.37</v>
      </c>
      <c r="AS97" s="20">
        <v>-73496.570000000022</v>
      </c>
      <c r="AT97" s="20">
        <v>-30452.920000000002</v>
      </c>
      <c r="AU97" s="20">
        <v>-238748.02000000002</v>
      </c>
      <c r="AV97" s="20">
        <v>-41987.759999999995</v>
      </c>
      <c r="AW97" s="20">
        <v>-12661.469999999996</v>
      </c>
      <c r="AX97" s="20">
        <v>-12311.09</v>
      </c>
      <c r="AY97" s="20">
        <v>-37376.39</v>
      </c>
      <c r="AZ97" s="20">
        <v>-3974.5699999999993</v>
      </c>
      <c r="BA97" s="17">
        <f t="shared" si="8"/>
        <v>-534845.91</v>
      </c>
      <c r="BB97" s="17">
        <f t="shared" si="9"/>
        <v>-26742.309999999998</v>
      </c>
      <c r="BC97" s="17">
        <f t="shared" si="10"/>
        <v>-94089.79</v>
      </c>
      <c r="BD97" s="17">
        <f t="shared" si="11"/>
        <v>-655678.00999999989</v>
      </c>
    </row>
    <row r="98" spans="1:56" x14ac:dyDescent="0.25">
      <c r="A98" t="str">
        <f t="shared" si="7"/>
        <v>NRG.NRG3</v>
      </c>
      <c r="B98" s="1" t="s">
        <v>163</v>
      </c>
      <c r="C98" s="1" t="s">
        <v>164</v>
      </c>
      <c r="D98" s="1" t="s">
        <v>164</v>
      </c>
      <c r="E98" s="17">
        <v>0</v>
      </c>
      <c r="F98" s="17">
        <v>0.02</v>
      </c>
      <c r="G98" s="17">
        <v>0</v>
      </c>
      <c r="H98" s="17">
        <v>0</v>
      </c>
      <c r="I98" s="17">
        <v>0</v>
      </c>
      <c r="J98" s="17">
        <v>171.07999999999998</v>
      </c>
      <c r="K98" s="17">
        <v>0</v>
      </c>
      <c r="L98" s="17">
        <v>0</v>
      </c>
      <c r="M98" s="17">
        <v>63.160000000000004</v>
      </c>
      <c r="N98" s="17">
        <v>258.83000000000004</v>
      </c>
      <c r="O98" s="17">
        <v>393.75000000000006</v>
      </c>
      <c r="P98" s="17">
        <v>792.84</v>
      </c>
      <c r="Q98" s="20">
        <v>0</v>
      </c>
      <c r="R98" s="20">
        <v>0</v>
      </c>
      <c r="S98" s="20">
        <v>0</v>
      </c>
      <c r="T98" s="20">
        <v>0</v>
      </c>
      <c r="U98" s="20">
        <v>0</v>
      </c>
      <c r="V98" s="20">
        <v>8.5500000000000007</v>
      </c>
      <c r="W98" s="20">
        <v>0</v>
      </c>
      <c r="X98" s="20">
        <v>0</v>
      </c>
      <c r="Y98" s="20">
        <v>3.16</v>
      </c>
      <c r="Z98" s="20">
        <v>12.94</v>
      </c>
      <c r="AA98" s="20">
        <v>19.690000000000001</v>
      </c>
      <c r="AB98" s="20">
        <v>39.64</v>
      </c>
      <c r="AC98" s="17">
        <v>0</v>
      </c>
      <c r="AD98" s="17">
        <v>0</v>
      </c>
      <c r="AE98" s="17">
        <v>0</v>
      </c>
      <c r="AF98" s="17">
        <v>0</v>
      </c>
      <c r="AG98" s="17">
        <v>0</v>
      </c>
      <c r="AH98" s="17">
        <v>29.95</v>
      </c>
      <c r="AI98" s="17">
        <v>0</v>
      </c>
      <c r="AJ98" s="17">
        <v>0</v>
      </c>
      <c r="AK98" s="17">
        <v>10.62</v>
      </c>
      <c r="AL98" s="17">
        <v>42.93</v>
      </c>
      <c r="AM98" s="17">
        <v>64.38</v>
      </c>
      <c r="AN98" s="17">
        <v>127.85</v>
      </c>
      <c r="AO98" s="20">
        <v>0</v>
      </c>
      <c r="AP98" s="20">
        <v>0.02</v>
      </c>
      <c r="AQ98" s="20">
        <v>0</v>
      </c>
      <c r="AR98" s="20">
        <v>0</v>
      </c>
      <c r="AS98" s="20">
        <v>0</v>
      </c>
      <c r="AT98" s="20">
        <v>209.57999999999998</v>
      </c>
      <c r="AU98" s="20">
        <v>0</v>
      </c>
      <c r="AV98" s="20">
        <v>0</v>
      </c>
      <c r="AW98" s="20">
        <v>76.940000000000012</v>
      </c>
      <c r="AX98" s="20">
        <v>314.70000000000005</v>
      </c>
      <c r="AY98" s="20">
        <v>477.82000000000005</v>
      </c>
      <c r="AZ98" s="20">
        <v>960.33</v>
      </c>
      <c r="BA98" s="17">
        <f t="shared" si="8"/>
        <v>1679.6800000000003</v>
      </c>
      <c r="BB98" s="17">
        <f t="shared" si="9"/>
        <v>83.98</v>
      </c>
      <c r="BC98" s="17">
        <f t="shared" si="10"/>
        <v>275.73</v>
      </c>
      <c r="BD98" s="17">
        <f t="shared" si="11"/>
        <v>2039.3899999999999</v>
      </c>
    </row>
    <row r="99" spans="1:56" x14ac:dyDescent="0.25">
      <c r="A99" t="str">
        <f t="shared" si="7"/>
        <v>NXI.NX01</v>
      </c>
      <c r="B99" s="1" t="s">
        <v>165</v>
      </c>
      <c r="C99" s="1" t="s">
        <v>166</v>
      </c>
      <c r="D99" s="1" t="s">
        <v>166</v>
      </c>
      <c r="E99" s="17">
        <v>-67386.740000000005</v>
      </c>
      <c r="F99" s="17">
        <v>-201104.13</v>
      </c>
      <c r="G99" s="17">
        <v>-52014.239999999998</v>
      </c>
      <c r="H99" s="17">
        <v>-17316.999999999996</v>
      </c>
      <c r="I99" s="17">
        <v>-82654.06</v>
      </c>
      <c r="J99" s="17">
        <v>-51566.67</v>
      </c>
      <c r="K99" s="17">
        <v>-262020.59999999998</v>
      </c>
      <c r="L99" s="17">
        <v>-71723.37</v>
      </c>
      <c r="M99" s="17">
        <v>-5345.61</v>
      </c>
      <c r="N99" s="17">
        <v>-19002.3</v>
      </c>
      <c r="O99" s="17">
        <v>-63918.939999999995</v>
      </c>
      <c r="P99" s="17">
        <v>-26007.519999999997</v>
      </c>
      <c r="Q99" s="20">
        <v>-3369.34</v>
      </c>
      <c r="R99" s="20">
        <v>-10055.209999999999</v>
      </c>
      <c r="S99" s="20">
        <v>-2600.71</v>
      </c>
      <c r="T99" s="20">
        <v>-865.85</v>
      </c>
      <c r="U99" s="20">
        <v>-4132.7</v>
      </c>
      <c r="V99" s="20">
        <v>-2578.33</v>
      </c>
      <c r="W99" s="20">
        <v>-13101.03</v>
      </c>
      <c r="X99" s="20">
        <v>-3586.17</v>
      </c>
      <c r="Y99" s="20">
        <v>-267.27999999999997</v>
      </c>
      <c r="Z99" s="20">
        <v>-950.12</v>
      </c>
      <c r="AA99" s="20">
        <v>-3195.95</v>
      </c>
      <c r="AB99" s="20">
        <v>-1300.3800000000001</v>
      </c>
      <c r="AC99" s="17">
        <v>-12561.87</v>
      </c>
      <c r="AD99" s="17">
        <v>-37019.03</v>
      </c>
      <c r="AE99" s="17">
        <v>-9465</v>
      </c>
      <c r="AF99" s="17">
        <v>-3110.72</v>
      </c>
      <c r="AG99" s="17">
        <v>-14660.64</v>
      </c>
      <c r="AH99" s="17">
        <v>-9026.1200000000008</v>
      </c>
      <c r="AI99" s="17">
        <v>-45271.28</v>
      </c>
      <c r="AJ99" s="17">
        <v>-12224.67</v>
      </c>
      <c r="AK99" s="17">
        <v>-898.63</v>
      </c>
      <c r="AL99" s="17">
        <v>-3151.46</v>
      </c>
      <c r="AM99" s="17">
        <v>-10451.41</v>
      </c>
      <c r="AN99" s="17">
        <v>-4193.72</v>
      </c>
      <c r="AO99" s="20">
        <v>-83317.95</v>
      </c>
      <c r="AP99" s="20">
        <v>-248178.37</v>
      </c>
      <c r="AQ99" s="20">
        <v>-64079.95</v>
      </c>
      <c r="AR99" s="20">
        <v>-21293.569999999996</v>
      </c>
      <c r="AS99" s="20">
        <v>-101447.4</v>
      </c>
      <c r="AT99" s="20">
        <v>-63171.12</v>
      </c>
      <c r="AU99" s="20">
        <v>-320392.91000000003</v>
      </c>
      <c r="AV99" s="20">
        <v>-87534.209999999992</v>
      </c>
      <c r="AW99" s="20">
        <v>-6511.5199999999995</v>
      </c>
      <c r="AX99" s="20">
        <v>-23103.879999999997</v>
      </c>
      <c r="AY99" s="20">
        <v>-77566.3</v>
      </c>
      <c r="AZ99" s="20">
        <v>-31501.62</v>
      </c>
      <c r="BA99" s="17">
        <f t="shared" si="8"/>
        <v>-920061.17999999993</v>
      </c>
      <c r="BB99" s="17">
        <f t="shared" si="9"/>
        <v>-46003.069999999992</v>
      </c>
      <c r="BC99" s="17">
        <f t="shared" si="10"/>
        <v>-162034.55000000002</v>
      </c>
      <c r="BD99" s="17">
        <f t="shared" si="11"/>
        <v>-1128098.8</v>
      </c>
    </row>
    <row r="100" spans="1:56" x14ac:dyDescent="0.25">
      <c r="A100" t="str">
        <f t="shared" si="7"/>
        <v>NXI.NX02</v>
      </c>
      <c r="B100" s="1" t="s">
        <v>165</v>
      </c>
      <c r="C100" s="1" t="s">
        <v>167</v>
      </c>
      <c r="D100" s="1" t="s">
        <v>167</v>
      </c>
      <c r="E100" s="17">
        <v>70772.25</v>
      </c>
      <c r="F100" s="17">
        <v>129912.16</v>
      </c>
      <c r="G100" s="17">
        <v>36967.280000000006</v>
      </c>
      <c r="H100" s="17">
        <v>28047.439999999999</v>
      </c>
      <c r="I100" s="17">
        <v>31261.559999999998</v>
      </c>
      <c r="J100" s="17">
        <v>28138.069999999996</v>
      </c>
      <c r="K100" s="17">
        <v>62782.030000000006</v>
      </c>
      <c r="L100" s="17">
        <v>15275.139999999998</v>
      </c>
      <c r="M100" s="17">
        <v>17952.010000000002</v>
      </c>
      <c r="N100" s="17">
        <v>14827.350000000002</v>
      </c>
      <c r="O100" s="17">
        <v>24646.440000000002</v>
      </c>
      <c r="P100" s="17">
        <v>27203.520000000004</v>
      </c>
      <c r="Q100" s="20">
        <v>3538.61</v>
      </c>
      <c r="R100" s="20">
        <v>6495.61</v>
      </c>
      <c r="S100" s="20">
        <v>1848.36</v>
      </c>
      <c r="T100" s="20">
        <v>1402.37</v>
      </c>
      <c r="U100" s="20">
        <v>1563.08</v>
      </c>
      <c r="V100" s="20">
        <v>1406.9</v>
      </c>
      <c r="W100" s="20">
        <v>3139.1</v>
      </c>
      <c r="X100" s="20">
        <v>763.76</v>
      </c>
      <c r="Y100" s="20">
        <v>897.6</v>
      </c>
      <c r="Z100" s="20">
        <v>741.37</v>
      </c>
      <c r="AA100" s="20">
        <v>1232.32</v>
      </c>
      <c r="AB100" s="20">
        <v>1360.18</v>
      </c>
      <c r="AC100" s="17">
        <v>13192.98</v>
      </c>
      <c r="AD100" s="17">
        <v>23914.09</v>
      </c>
      <c r="AE100" s="17">
        <v>6726.91</v>
      </c>
      <c r="AF100" s="17">
        <v>5038.2700000000004</v>
      </c>
      <c r="AG100" s="17">
        <v>5544.97</v>
      </c>
      <c r="AH100" s="17">
        <v>4925.2299999999996</v>
      </c>
      <c r="AI100" s="17">
        <v>10847.33</v>
      </c>
      <c r="AJ100" s="17">
        <v>2603.52</v>
      </c>
      <c r="AK100" s="17">
        <v>3017.85</v>
      </c>
      <c r="AL100" s="17">
        <v>2459.06</v>
      </c>
      <c r="AM100" s="17">
        <v>4029.95</v>
      </c>
      <c r="AN100" s="17">
        <v>4386.57</v>
      </c>
      <c r="AO100" s="20">
        <v>87503.84</v>
      </c>
      <c r="AP100" s="20">
        <v>160321.85999999999</v>
      </c>
      <c r="AQ100" s="20">
        <v>45542.55</v>
      </c>
      <c r="AR100" s="20">
        <v>34488.080000000002</v>
      </c>
      <c r="AS100" s="20">
        <v>38369.61</v>
      </c>
      <c r="AT100" s="20">
        <v>34470.199999999997</v>
      </c>
      <c r="AU100" s="20">
        <v>76768.460000000006</v>
      </c>
      <c r="AV100" s="20">
        <v>18642.419999999998</v>
      </c>
      <c r="AW100" s="20">
        <v>21867.46</v>
      </c>
      <c r="AX100" s="20">
        <v>18027.780000000002</v>
      </c>
      <c r="AY100" s="20">
        <v>29908.710000000003</v>
      </c>
      <c r="AZ100" s="20">
        <v>32950.270000000004</v>
      </c>
      <c r="BA100" s="17">
        <f t="shared" si="8"/>
        <v>487785.25000000006</v>
      </c>
      <c r="BB100" s="17">
        <f t="shared" si="9"/>
        <v>24389.259999999995</v>
      </c>
      <c r="BC100" s="17">
        <f t="shared" si="10"/>
        <v>86686.73000000001</v>
      </c>
      <c r="BD100" s="17">
        <f t="shared" si="11"/>
        <v>598861.24</v>
      </c>
    </row>
    <row r="101" spans="1:56" x14ac:dyDescent="0.25">
      <c r="A101" t="str">
        <f t="shared" si="7"/>
        <v>CUPC.OMRH</v>
      </c>
      <c r="B101" s="1" t="s">
        <v>168</v>
      </c>
      <c r="C101" s="1" t="s">
        <v>169</v>
      </c>
      <c r="D101" s="1" t="s">
        <v>169</v>
      </c>
      <c r="E101" s="17">
        <v>-5757.62</v>
      </c>
      <c r="F101" s="17">
        <v>-7748.5099999999993</v>
      </c>
      <c r="G101" s="17">
        <v>-5937.43</v>
      </c>
      <c r="H101" s="17">
        <v>-15967.1</v>
      </c>
      <c r="I101" s="17">
        <v>-37525.15</v>
      </c>
      <c r="J101" s="17">
        <v>-29993.100000000002</v>
      </c>
      <c r="K101" s="17">
        <v>-97157.340000000011</v>
      </c>
      <c r="L101" s="17">
        <v>-27936.530000000002</v>
      </c>
      <c r="M101" s="17">
        <v>-14472.5</v>
      </c>
      <c r="N101" s="17">
        <v>-11275.64</v>
      </c>
      <c r="O101" s="17">
        <v>-13492.230000000001</v>
      </c>
      <c r="P101" s="17">
        <v>-11507.94</v>
      </c>
      <c r="Q101" s="20">
        <v>-287.88</v>
      </c>
      <c r="R101" s="20">
        <v>-387.43</v>
      </c>
      <c r="S101" s="20">
        <v>-296.87</v>
      </c>
      <c r="T101" s="20">
        <v>-798.36</v>
      </c>
      <c r="U101" s="20">
        <v>-1876.26</v>
      </c>
      <c r="V101" s="20">
        <v>-1499.66</v>
      </c>
      <c r="W101" s="20">
        <v>-4857.87</v>
      </c>
      <c r="X101" s="20">
        <v>-1396.83</v>
      </c>
      <c r="Y101" s="20">
        <v>-723.63</v>
      </c>
      <c r="Z101" s="20">
        <v>-563.78</v>
      </c>
      <c r="AA101" s="20">
        <v>-674.61</v>
      </c>
      <c r="AB101" s="20">
        <v>-575.4</v>
      </c>
      <c r="AC101" s="17">
        <v>-1073.3</v>
      </c>
      <c r="AD101" s="17">
        <v>-1426.34</v>
      </c>
      <c r="AE101" s="17">
        <v>-1080.43</v>
      </c>
      <c r="AF101" s="17">
        <v>-2868.23</v>
      </c>
      <c r="AG101" s="17">
        <v>-6655.97</v>
      </c>
      <c r="AH101" s="17">
        <v>-5249.93</v>
      </c>
      <c r="AI101" s="17">
        <v>-16786.61</v>
      </c>
      <c r="AJ101" s="17">
        <v>-4761.5600000000004</v>
      </c>
      <c r="AK101" s="17">
        <v>-2432.92</v>
      </c>
      <c r="AL101" s="17">
        <v>-1870.02</v>
      </c>
      <c r="AM101" s="17">
        <v>-2206.12</v>
      </c>
      <c r="AN101" s="17">
        <v>-1855.66</v>
      </c>
      <c r="AO101" s="20">
        <v>-7118.8</v>
      </c>
      <c r="AP101" s="20">
        <v>-9562.2799999999988</v>
      </c>
      <c r="AQ101" s="20">
        <v>-7314.7300000000005</v>
      </c>
      <c r="AR101" s="20">
        <v>-19633.689999999999</v>
      </c>
      <c r="AS101" s="20">
        <v>-46057.380000000005</v>
      </c>
      <c r="AT101" s="20">
        <v>-36742.69</v>
      </c>
      <c r="AU101" s="20">
        <v>-118801.82</v>
      </c>
      <c r="AV101" s="20">
        <v>-34094.92</v>
      </c>
      <c r="AW101" s="20">
        <v>-17629.05</v>
      </c>
      <c r="AX101" s="20">
        <v>-13709.44</v>
      </c>
      <c r="AY101" s="20">
        <v>-16372.960000000003</v>
      </c>
      <c r="AZ101" s="20">
        <v>-13939</v>
      </c>
      <c r="BA101" s="17">
        <f t="shared" ref="BA101:BA132" si="12">SUM(E101:P101)</f>
        <v>-278771.08999999997</v>
      </c>
      <c r="BB101" s="17">
        <f t="shared" ref="BB101:BB132" si="13">SUM(Q101:AB101)</f>
        <v>-13938.58</v>
      </c>
      <c r="BC101" s="17">
        <f t="shared" si="10"/>
        <v>-48267.09</v>
      </c>
      <c r="BD101" s="17">
        <f t="shared" si="11"/>
        <v>-340976.76</v>
      </c>
    </row>
    <row r="102" spans="1:56" x14ac:dyDescent="0.25">
      <c r="A102" t="str">
        <f t="shared" si="7"/>
        <v>OWFL.OWF1</v>
      </c>
      <c r="B102" s="1" t="s">
        <v>170</v>
      </c>
      <c r="C102" s="1" t="s">
        <v>171</v>
      </c>
      <c r="D102" s="1" t="s">
        <v>171</v>
      </c>
      <c r="E102" s="17">
        <v>0</v>
      </c>
      <c r="F102" s="17">
        <v>0</v>
      </c>
      <c r="G102" s="17">
        <v>0</v>
      </c>
      <c r="H102" s="17">
        <v>0</v>
      </c>
      <c r="I102" s="17">
        <v>0</v>
      </c>
      <c r="J102" s="17">
        <v>0</v>
      </c>
      <c r="K102" s="17">
        <v>-42.810000000000016</v>
      </c>
      <c r="L102" s="17">
        <v>-890.55</v>
      </c>
      <c r="M102" s="17">
        <v>-1774.0500000000011</v>
      </c>
      <c r="N102" s="17">
        <v>-6157.5599999999995</v>
      </c>
      <c r="O102" s="17">
        <v>-4629.0700000000006</v>
      </c>
      <c r="P102" s="17">
        <v>-6348.3399999999983</v>
      </c>
      <c r="Q102" s="20">
        <v>0</v>
      </c>
      <c r="R102" s="20">
        <v>0</v>
      </c>
      <c r="S102" s="20">
        <v>0</v>
      </c>
      <c r="T102" s="20">
        <v>0</v>
      </c>
      <c r="U102" s="20">
        <v>0</v>
      </c>
      <c r="V102" s="20">
        <v>0</v>
      </c>
      <c r="W102" s="20">
        <v>-2.14</v>
      </c>
      <c r="X102" s="20">
        <v>-44.53</v>
      </c>
      <c r="Y102" s="20">
        <v>-88.7</v>
      </c>
      <c r="Z102" s="20">
        <v>-307.88</v>
      </c>
      <c r="AA102" s="20">
        <v>-231.45</v>
      </c>
      <c r="AB102" s="20">
        <v>-317.42</v>
      </c>
      <c r="AC102" s="17">
        <v>0</v>
      </c>
      <c r="AD102" s="17">
        <v>0</v>
      </c>
      <c r="AE102" s="17">
        <v>0</v>
      </c>
      <c r="AF102" s="17">
        <v>0</v>
      </c>
      <c r="AG102" s="17">
        <v>0</v>
      </c>
      <c r="AH102" s="17">
        <v>0</v>
      </c>
      <c r="AI102" s="17">
        <v>-7.4</v>
      </c>
      <c r="AJ102" s="17">
        <v>-151.79</v>
      </c>
      <c r="AK102" s="17">
        <v>-298.23</v>
      </c>
      <c r="AL102" s="17">
        <v>-1021.21</v>
      </c>
      <c r="AM102" s="17">
        <v>-756.9</v>
      </c>
      <c r="AN102" s="17">
        <v>-1023.67</v>
      </c>
      <c r="AO102" s="20">
        <v>0</v>
      </c>
      <c r="AP102" s="20">
        <v>0</v>
      </c>
      <c r="AQ102" s="20">
        <v>0</v>
      </c>
      <c r="AR102" s="20">
        <v>0</v>
      </c>
      <c r="AS102" s="20">
        <v>0</v>
      </c>
      <c r="AT102" s="20">
        <v>0</v>
      </c>
      <c r="AU102" s="20">
        <v>-52.350000000000016</v>
      </c>
      <c r="AV102" s="20">
        <v>-1086.8699999999999</v>
      </c>
      <c r="AW102" s="20">
        <v>-2160.9800000000014</v>
      </c>
      <c r="AX102" s="20">
        <v>-7486.65</v>
      </c>
      <c r="AY102" s="20">
        <v>-5617.42</v>
      </c>
      <c r="AZ102" s="20">
        <v>-7689.4299999999985</v>
      </c>
      <c r="BA102" s="17">
        <f t="shared" si="12"/>
        <v>-19842.379999999997</v>
      </c>
      <c r="BB102" s="17">
        <f t="shared" si="13"/>
        <v>-992.12000000000012</v>
      </c>
      <c r="BC102" s="17">
        <f t="shared" si="10"/>
        <v>-3259.2000000000003</v>
      </c>
      <c r="BD102" s="17">
        <f t="shared" si="11"/>
        <v>-24093.699999999997</v>
      </c>
    </row>
    <row r="103" spans="1:56" x14ac:dyDescent="0.25">
      <c r="A103" t="str">
        <f t="shared" si="7"/>
        <v>CUPC.PH1</v>
      </c>
      <c r="B103" s="1" t="s">
        <v>168</v>
      </c>
      <c r="C103" s="1" t="s">
        <v>172</v>
      </c>
      <c r="D103" s="1" t="s">
        <v>172</v>
      </c>
      <c r="E103" s="17">
        <v>-6580.2900000000018</v>
      </c>
      <c r="F103" s="17">
        <v>-12227.14</v>
      </c>
      <c r="G103" s="17">
        <v>-2740.650000000001</v>
      </c>
      <c r="H103" s="17">
        <v>-3426.73</v>
      </c>
      <c r="I103" s="17">
        <v>-799.94</v>
      </c>
      <c r="J103" s="17">
        <v>-1504.89</v>
      </c>
      <c r="K103" s="17">
        <v>-33051.73000000001</v>
      </c>
      <c r="L103" s="17">
        <v>-7368.2499999999991</v>
      </c>
      <c r="M103" s="17">
        <v>-4018.0400000000004</v>
      </c>
      <c r="N103" s="17">
        <v>-3474.3300000000013</v>
      </c>
      <c r="O103" s="17">
        <v>-7644.77</v>
      </c>
      <c r="P103" s="17">
        <v>-9264.7699999999986</v>
      </c>
      <c r="Q103" s="20">
        <v>-329.01</v>
      </c>
      <c r="R103" s="20">
        <v>-611.36</v>
      </c>
      <c r="S103" s="20">
        <v>-137.03</v>
      </c>
      <c r="T103" s="20">
        <v>-171.34</v>
      </c>
      <c r="U103" s="20">
        <v>-40</v>
      </c>
      <c r="V103" s="20">
        <v>-75.239999999999995</v>
      </c>
      <c r="W103" s="20">
        <v>-1652.59</v>
      </c>
      <c r="X103" s="20">
        <v>-368.41</v>
      </c>
      <c r="Y103" s="20">
        <v>-200.9</v>
      </c>
      <c r="Z103" s="20">
        <v>-173.72</v>
      </c>
      <c r="AA103" s="20">
        <v>-382.24</v>
      </c>
      <c r="AB103" s="20">
        <v>-463.24</v>
      </c>
      <c r="AC103" s="17">
        <v>-1226.6600000000001</v>
      </c>
      <c r="AD103" s="17">
        <v>-2250.7600000000002</v>
      </c>
      <c r="AE103" s="17">
        <v>-498.71</v>
      </c>
      <c r="AF103" s="17">
        <v>-615.55999999999995</v>
      </c>
      <c r="AG103" s="17">
        <v>-141.88999999999999</v>
      </c>
      <c r="AH103" s="17">
        <v>-263.41000000000003</v>
      </c>
      <c r="AI103" s="17">
        <v>-5710.6</v>
      </c>
      <c r="AJ103" s="17">
        <v>-1255.8599999999999</v>
      </c>
      <c r="AK103" s="17">
        <v>-675.46</v>
      </c>
      <c r="AL103" s="17">
        <v>-576.20000000000005</v>
      </c>
      <c r="AM103" s="17">
        <v>-1250</v>
      </c>
      <c r="AN103" s="17">
        <v>-1493.95</v>
      </c>
      <c r="AO103" s="20">
        <v>-8135.9600000000019</v>
      </c>
      <c r="AP103" s="20">
        <v>-15089.26</v>
      </c>
      <c r="AQ103" s="20">
        <v>-3376.3900000000012</v>
      </c>
      <c r="AR103" s="20">
        <v>-4213.63</v>
      </c>
      <c r="AS103" s="20">
        <v>-981.83</v>
      </c>
      <c r="AT103" s="20">
        <v>-1843.5400000000002</v>
      </c>
      <c r="AU103" s="20">
        <v>-40414.920000000006</v>
      </c>
      <c r="AV103" s="20">
        <v>-8992.5199999999986</v>
      </c>
      <c r="AW103" s="20">
        <v>-4894.4000000000005</v>
      </c>
      <c r="AX103" s="20">
        <v>-4224.2500000000009</v>
      </c>
      <c r="AY103" s="20">
        <v>-9277.01</v>
      </c>
      <c r="AZ103" s="20">
        <v>-11221.96</v>
      </c>
      <c r="BA103" s="17">
        <f t="shared" si="12"/>
        <v>-92101.530000000013</v>
      </c>
      <c r="BB103" s="17">
        <f t="shared" si="13"/>
        <v>-4605.079999999999</v>
      </c>
      <c r="BC103" s="17">
        <f t="shared" si="10"/>
        <v>-15959.060000000001</v>
      </c>
      <c r="BD103" s="17">
        <f t="shared" si="11"/>
        <v>-112665.66999999998</v>
      </c>
    </row>
    <row r="104" spans="1:56" x14ac:dyDescent="0.25">
      <c r="A104" t="str">
        <f t="shared" si="7"/>
        <v>CWPI.PKNE</v>
      </c>
      <c r="B104" s="1" t="s">
        <v>71</v>
      </c>
      <c r="C104" s="1" t="s">
        <v>173</v>
      </c>
      <c r="D104" s="1" t="s">
        <v>173</v>
      </c>
      <c r="E104" s="17">
        <v>658.42</v>
      </c>
      <c r="F104" s="17">
        <v>1800.07</v>
      </c>
      <c r="G104" s="17">
        <v>1599.12</v>
      </c>
      <c r="H104" s="17">
        <v>2409.2999999999997</v>
      </c>
      <c r="I104" s="17">
        <v>3025.2799999999997</v>
      </c>
      <c r="J104" s="17">
        <v>1271.2300000000002</v>
      </c>
      <c r="K104" s="17">
        <v>2300.8899999999994</v>
      </c>
      <c r="L104" s="17">
        <v>742.81999999999994</v>
      </c>
      <c r="M104" s="17">
        <v>618.66999999999996</v>
      </c>
      <c r="N104" s="17">
        <v>1245.48</v>
      </c>
      <c r="O104" s="17">
        <v>1289.5800000000002</v>
      </c>
      <c r="P104" s="17">
        <v>866.63000000000011</v>
      </c>
      <c r="Q104" s="20">
        <v>32.92</v>
      </c>
      <c r="R104" s="20">
        <v>90</v>
      </c>
      <c r="S104" s="20">
        <v>79.959999999999994</v>
      </c>
      <c r="T104" s="20">
        <v>120.47</v>
      </c>
      <c r="U104" s="20">
        <v>151.26</v>
      </c>
      <c r="V104" s="20">
        <v>63.56</v>
      </c>
      <c r="W104" s="20">
        <v>115.04</v>
      </c>
      <c r="X104" s="20">
        <v>37.14</v>
      </c>
      <c r="Y104" s="20">
        <v>30.93</v>
      </c>
      <c r="Z104" s="20">
        <v>62.27</v>
      </c>
      <c r="AA104" s="20">
        <v>64.48</v>
      </c>
      <c r="AB104" s="20">
        <v>43.33</v>
      </c>
      <c r="AC104" s="17">
        <v>122.74</v>
      </c>
      <c r="AD104" s="17">
        <v>331.35</v>
      </c>
      <c r="AE104" s="17">
        <v>290.99</v>
      </c>
      <c r="AF104" s="17">
        <v>432.79</v>
      </c>
      <c r="AG104" s="17">
        <v>536.6</v>
      </c>
      <c r="AH104" s="17">
        <v>222.51</v>
      </c>
      <c r="AI104" s="17">
        <v>397.54</v>
      </c>
      <c r="AJ104" s="17">
        <v>126.61</v>
      </c>
      <c r="AK104" s="17">
        <v>104</v>
      </c>
      <c r="AL104" s="17">
        <v>206.56</v>
      </c>
      <c r="AM104" s="17">
        <v>210.86</v>
      </c>
      <c r="AN104" s="17">
        <v>139.74</v>
      </c>
      <c r="AO104" s="20">
        <v>814.07999999999993</v>
      </c>
      <c r="AP104" s="20">
        <v>2221.42</v>
      </c>
      <c r="AQ104" s="20">
        <v>1970.07</v>
      </c>
      <c r="AR104" s="20">
        <v>2962.5599999999995</v>
      </c>
      <c r="AS104" s="20">
        <v>3713.14</v>
      </c>
      <c r="AT104" s="20">
        <v>1557.3000000000002</v>
      </c>
      <c r="AU104" s="20">
        <v>2813.4699999999993</v>
      </c>
      <c r="AV104" s="20">
        <v>906.56999999999994</v>
      </c>
      <c r="AW104" s="20">
        <v>753.59999999999991</v>
      </c>
      <c r="AX104" s="20">
        <v>1514.31</v>
      </c>
      <c r="AY104" s="20">
        <v>1564.92</v>
      </c>
      <c r="AZ104" s="20">
        <v>1049.7000000000003</v>
      </c>
      <c r="BA104" s="17">
        <f t="shared" si="12"/>
        <v>17827.489999999998</v>
      </c>
      <c r="BB104" s="17">
        <f t="shared" si="13"/>
        <v>891.36</v>
      </c>
      <c r="BC104" s="17">
        <f t="shared" si="10"/>
        <v>3122.2900000000009</v>
      </c>
      <c r="BD104" s="17">
        <f t="shared" si="11"/>
        <v>21841.140000000003</v>
      </c>
    </row>
    <row r="105" spans="1:56" x14ac:dyDescent="0.25">
      <c r="A105" t="str">
        <f t="shared" si="7"/>
        <v>TAU.POC</v>
      </c>
      <c r="B105" s="1" t="s">
        <v>33</v>
      </c>
      <c r="C105" s="1" t="s">
        <v>174</v>
      </c>
      <c r="D105" s="1" t="s">
        <v>174</v>
      </c>
      <c r="E105" s="17">
        <v>-3304.46</v>
      </c>
      <c r="F105" s="17">
        <v>-5912.2300000000005</v>
      </c>
      <c r="G105" s="17">
        <v>-3987.02</v>
      </c>
      <c r="H105" s="17">
        <v>-4313.7299999999987</v>
      </c>
      <c r="I105" s="17">
        <v>-7877.1399999999994</v>
      </c>
      <c r="J105" s="17">
        <v>-3736.38</v>
      </c>
      <c r="K105" s="17">
        <v>-14256.83</v>
      </c>
      <c r="L105" s="17">
        <v>-5771.7400000000007</v>
      </c>
      <c r="M105" s="17">
        <v>-1958.88</v>
      </c>
      <c r="N105" s="17">
        <v>-1897.0700000000002</v>
      </c>
      <c r="O105" s="17">
        <v>-3807.99</v>
      </c>
      <c r="P105" s="17">
        <v>-806.22</v>
      </c>
      <c r="Q105" s="20">
        <v>-165.22</v>
      </c>
      <c r="R105" s="20">
        <v>-295.61</v>
      </c>
      <c r="S105" s="20">
        <v>-199.35</v>
      </c>
      <c r="T105" s="20">
        <v>-215.69</v>
      </c>
      <c r="U105" s="20">
        <v>-393.86</v>
      </c>
      <c r="V105" s="20">
        <v>-186.82</v>
      </c>
      <c r="W105" s="20">
        <v>-712.84</v>
      </c>
      <c r="X105" s="20">
        <v>-288.58999999999997</v>
      </c>
      <c r="Y105" s="20">
        <v>-97.94</v>
      </c>
      <c r="Z105" s="20">
        <v>-94.85</v>
      </c>
      <c r="AA105" s="20">
        <v>-190.4</v>
      </c>
      <c r="AB105" s="20">
        <v>-40.31</v>
      </c>
      <c r="AC105" s="17">
        <v>-616</v>
      </c>
      <c r="AD105" s="17">
        <v>-1088.32</v>
      </c>
      <c r="AE105" s="17">
        <v>-725.52</v>
      </c>
      <c r="AF105" s="17">
        <v>-774.89</v>
      </c>
      <c r="AG105" s="17">
        <v>-1397.2</v>
      </c>
      <c r="AH105" s="17">
        <v>-654.01</v>
      </c>
      <c r="AI105" s="17">
        <v>-2463.2600000000002</v>
      </c>
      <c r="AJ105" s="17">
        <v>-983.75</v>
      </c>
      <c r="AK105" s="17">
        <v>-329.3</v>
      </c>
      <c r="AL105" s="17">
        <v>-314.62</v>
      </c>
      <c r="AM105" s="17">
        <v>-622.65</v>
      </c>
      <c r="AN105" s="17">
        <v>-130</v>
      </c>
      <c r="AO105" s="20">
        <v>-4085.68</v>
      </c>
      <c r="AP105" s="20">
        <v>-7296.16</v>
      </c>
      <c r="AQ105" s="20">
        <v>-4911.8899999999994</v>
      </c>
      <c r="AR105" s="20">
        <v>-5304.3099999999986</v>
      </c>
      <c r="AS105" s="20">
        <v>-9668.2000000000007</v>
      </c>
      <c r="AT105" s="20">
        <v>-4577.21</v>
      </c>
      <c r="AU105" s="20">
        <v>-17432.93</v>
      </c>
      <c r="AV105" s="20">
        <v>-7044.0800000000008</v>
      </c>
      <c r="AW105" s="20">
        <v>-2386.1200000000003</v>
      </c>
      <c r="AX105" s="20">
        <v>-2306.54</v>
      </c>
      <c r="AY105" s="20">
        <v>-4621.04</v>
      </c>
      <c r="AZ105" s="20">
        <v>-976.53</v>
      </c>
      <c r="BA105" s="17">
        <f t="shared" si="12"/>
        <v>-57629.689999999995</v>
      </c>
      <c r="BB105" s="17">
        <f t="shared" si="13"/>
        <v>-2881.48</v>
      </c>
      <c r="BC105" s="17">
        <f t="shared" si="10"/>
        <v>-10099.52</v>
      </c>
      <c r="BD105" s="17">
        <f t="shared" si="11"/>
        <v>-70610.69</v>
      </c>
    </row>
    <row r="106" spans="1:56" x14ac:dyDescent="0.25">
      <c r="A106" t="str">
        <f t="shared" si="7"/>
        <v>ACRL.PR1</v>
      </c>
      <c r="B106" s="1" t="s">
        <v>175</v>
      </c>
      <c r="C106" s="1" t="s">
        <v>176</v>
      </c>
      <c r="D106" s="1" t="s">
        <v>176</v>
      </c>
      <c r="E106" s="17">
        <v>2936.6600000000003</v>
      </c>
      <c r="F106" s="17">
        <v>5730.2900000000009</v>
      </c>
      <c r="G106" s="17">
        <v>4746.9800000000005</v>
      </c>
      <c r="H106" s="17">
        <v>3010.9700000000003</v>
      </c>
      <c r="I106" s="17">
        <v>8265.880000000001</v>
      </c>
      <c r="J106" s="17">
        <v>2565.77</v>
      </c>
      <c r="K106" s="17">
        <v>24768.43</v>
      </c>
      <c r="L106" s="17">
        <v>7218.9100000000008</v>
      </c>
      <c r="M106" s="17">
        <v>1697.06</v>
      </c>
      <c r="N106" s="17">
        <v>193.22000000000003</v>
      </c>
      <c r="O106" s="17">
        <v>46.63000000000001</v>
      </c>
      <c r="P106" s="17">
        <v>0</v>
      </c>
      <c r="Q106" s="20">
        <v>146.83000000000001</v>
      </c>
      <c r="R106" s="20">
        <v>286.51</v>
      </c>
      <c r="S106" s="20">
        <v>237.35</v>
      </c>
      <c r="T106" s="20">
        <v>150.55000000000001</v>
      </c>
      <c r="U106" s="20">
        <v>413.29</v>
      </c>
      <c r="V106" s="20">
        <v>128.29</v>
      </c>
      <c r="W106" s="20">
        <v>1238.42</v>
      </c>
      <c r="X106" s="20">
        <v>360.95</v>
      </c>
      <c r="Y106" s="20">
        <v>84.85</v>
      </c>
      <c r="Z106" s="20">
        <v>9.66</v>
      </c>
      <c r="AA106" s="20">
        <v>2.33</v>
      </c>
      <c r="AB106" s="20">
        <v>0</v>
      </c>
      <c r="AC106" s="17">
        <v>547.44000000000005</v>
      </c>
      <c r="AD106" s="17">
        <v>1054.83</v>
      </c>
      <c r="AE106" s="17">
        <v>863.8</v>
      </c>
      <c r="AF106" s="17">
        <v>540.87</v>
      </c>
      <c r="AG106" s="17">
        <v>1466.15</v>
      </c>
      <c r="AH106" s="17">
        <v>449.11</v>
      </c>
      <c r="AI106" s="17">
        <v>4279.43</v>
      </c>
      <c r="AJ106" s="17">
        <v>1230.4100000000001</v>
      </c>
      <c r="AK106" s="17">
        <v>285.29000000000002</v>
      </c>
      <c r="AL106" s="17">
        <v>32.04</v>
      </c>
      <c r="AM106" s="17">
        <v>7.62</v>
      </c>
      <c r="AN106" s="17">
        <v>0</v>
      </c>
      <c r="AO106" s="20">
        <v>3630.9300000000003</v>
      </c>
      <c r="AP106" s="20">
        <v>7071.630000000001</v>
      </c>
      <c r="AQ106" s="20">
        <v>5848.130000000001</v>
      </c>
      <c r="AR106" s="20">
        <v>3702.3900000000003</v>
      </c>
      <c r="AS106" s="20">
        <v>10145.320000000002</v>
      </c>
      <c r="AT106" s="20">
        <v>3143.17</v>
      </c>
      <c r="AU106" s="20">
        <v>30286.28</v>
      </c>
      <c r="AV106" s="20">
        <v>8810.27</v>
      </c>
      <c r="AW106" s="20">
        <v>2067.1999999999998</v>
      </c>
      <c r="AX106" s="20">
        <v>234.92000000000002</v>
      </c>
      <c r="AY106" s="20">
        <v>56.580000000000005</v>
      </c>
      <c r="AZ106" s="20">
        <v>0</v>
      </c>
      <c r="BA106" s="17">
        <f t="shared" si="12"/>
        <v>61180.800000000003</v>
      </c>
      <c r="BB106" s="17">
        <f t="shared" si="13"/>
        <v>3059.0299999999993</v>
      </c>
      <c r="BC106" s="17">
        <f t="shared" si="10"/>
        <v>10756.990000000003</v>
      </c>
      <c r="BD106" s="17">
        <f t="shared" si="11"/>
        <v>74996.819999999992</v>
      </c>
    </row>
    <row r="107" spans="1:56" x14ac:dyDescent="0.25">
      <c r="A107" t="str">
        <f t="shared" ref="A107:A155" si="14">B107&amp;"."&amp;IF(D107="CES1/CES2",C107,IF(C107="CRE1/CRE2",C107,D107))</f>
        <v>PWX.BCHEXP</v>
      </c>
      <c r="B107" s="1" t="s">
        <v>110</v>
      </c>
      <c r="C107" s="1" t="s">
        <v>177</v>
      </c>
      <c r="D107" s="1" t="s">
        <v>30</v>
      </c>
      <c r="E107" s="17">
        <v>4418.6500000000005</v>
      </c>
      <c r="F107" s="17">
        <v>3406.7999999999993</v>
      </c>
      <c r="G107" s="17">
        <v>23.379999999999995</v>
      </c>
      <c r="H107" s="17">
        <v>213.95000000000005</v>
      </c>
      <c r="I107" s="17">
        <v>0</v>
      </c>
      <c r="J107" s="17">
        <v>64.09</v>
      </c>
      <c r="K107" s="17">
        <v>105.41999999999993</v>
      </c>
      <c r="L107" s="17">
        <v>974.56000000000131</v>
      </c>
      <c r="M107" s="17">
        <v>810.05999999999972</v>
      </c>
      <c r="N107" s="17">
        <v>-5584.2199999999993</v>
      </c>
      <c r="O107" s="17">
        <v>-4231.3899999999994</v>
      </c>
      <c r="P107" s="17">
        <v>-3710.4300000000003</v>
      </c>
      <c r="Q107" s="20">
        <v>220.93</v>
      </c>
      <c r="R107" s="20">
        <v>170.34</v>
      </c>
      <c r="S107" s="20">
        <v>1.17</v>
      </c>
      <c r="T107" s="20">
        <v>10.7</v>
      </c>
      <c r="U107" s="20">
        <v>0</v>
      </c>
      <c r="V107" s="20">
        <v>3.2</v>
      </c>
      <c r="W107" s="20">
        <v>5.27</v>
      </c>
      <c r="X107" s="20">
        <v>48.73</v>
      </c>
      <c r="Y107" s="20">
        <v>40.5</v>
      </c>
      <c r="Z107" s="20">
        <v>-279.20999999999998</v>
      </c>
      <c r="AA107" s="20">
        <v>-211.57</v>
      </c>
      <c r="AB107" s="20">
        <v>-185.52</v>
      </c>
      <c r="AC107" s="17">
        <v>823.7</v>
      </c>
      <c r="AD107" s="17">
        <v>627.12</v>
      </c>
      <c r="AE107" s="17">
        <v>4.25</v>
      </c>
      <c r="AF107" s="17">
        <v>38.43</v>
      </c>
      <c r="AG107" s="17">
        <v>0</v>
      </c>
      <c r="AH107" s="17">
        <v>11.22</v>
      </c>
      <c r="AI107" s="17">
        <v>18.21</v>
      </c>
      <c r="AJ107" s="17">
        <v>166.11</v>
      </c>
      <c r="AK107" s="17">
        <v>136.18</v>
      </c>
      <c r="AL107" s="17">
        <v>-926.12</v>
      </c>
      <c r="AM107" s="17">
        <v>-691.88</v>
      </c>
      <c r="AN107" s="17">
        <v>-598.30999999999995</v>
      </c>
      <c r="AO107" s="20">
        <v>5463.2800000000007</v>
      </c>
      <c r="AP107" s="20">
        <v>4204.2599999999993</v>
      </c>
      <c r="AQ107" s="20">
        <v>28.799999999999997</v>
      </c>
      <c r="AR107" s="20">
        <v>263.08000000000004</v>
      </c>
      <c r="AS107" s="20">
        <v>0</v>
      </c>
      <c r="AT107" s="20">
        <v>78.510000000000005</v>
      </c>
      <c r="AU107" s="20">
        <v>128.89999999999992</v>
      </c>
      <c r="AV107" s="20">
        <v>1189.4000000000015</v>
      </c>
      <c r="AW107" s="20">
        <v>986.73999999999978</v>
      </c>
      <c r="AX107" s="20">
        <v>-6789.5499999999993</v>
      </c>
      <c r="AY107" s="20">
        <v>-5134.8399999999992</v>
      </c>
      <c r="AZ107" s="20">
        <v>-4494.26</v>
      </c>
      <c r="BA107" s="17">
        <f t="shared" si="12"/>
        <v>-3509.1299999999992</v>
      </c>
      <c r="BB107" s="17">
        <f t="shared" si="13"/>
        <v>-175.46</v>
      </c>
      <c r="BC107" s="17">
        <f t="shared" si="10"/>
        <v>-391.08999999999946</v>
      </c>
      <c r="BD107" s="17">
        <f t="shared" si="11"/>
        <v>-4075.6799999999976</v>
      </c>
    </row>
    <row r="108" spans="1:56" x14ac:dyDescent="0.25">
      <c r="A108" t="str">
        <f t="shared" si="14"/>
        <v>PWX.SPCEXP</v>
      </c>
      <c r="B108" s="1" t="s">
        <v>110</v>
      </c>
      <c r="C108" s="1" t="s">
        <v>249</v>
      </c>
      <c r="D108" s="1" t="s">
        <v>81</v>
      </c>
      <c r="E108" s="17">
        <v>37.580000000000013</v>
      </c>
      <c r="F108" s="17">
        <v>0</v>
      </c>
      <c r="G108" s="17">
        <v>0</v>
      </c>
      <c r="H108" s="17">
        <v>0</v>
      </c>
      <c r="I108" s="17">
        <v>0</v>
      </c>
      <c r="J108" s="17">
        <v>0</v>
      </c>
      <c r="K108" s="17">
        <v>0</v>
      </c>
      <c r="L108" s="17">
        <v>0</v>
      </c>
      <c r="M108" s="17">
        <v>0</v>
      </c>
      <c r="N108" s="17">
        <v>0</v>
      </c>
      <c r="O108" s="17">
        <v>0</v>
      </c>
      <c r="P108" s="17">
        <v>0</v>
      </c>
      <c r="Q108" s="20">
        <v>1.88</v>
      </c>
      <c r="R108" s="20">
        <v>0</v>
      </c>
      <c r="S108" s="20">
        <v>0</v>
      </c>
      <c r="T108" s="20">
        <v>0</v>
      </c>
      <c r="U108" s="20">
        <v>0</v>
      </c>
      <c r="V108" s="20">
        <v>0</v>
      </c>
      <c r="W108" s="20">
        <v>0</v>
      </c>
      <c r="X108" s="20">
        <v>0</v>
      </c>
      <c r="Y108" s="20">
        <v>0</v>
      </c>
      <c r="Z108" s="20">
        <v>0</v>
      </c>
      <c r="AA108" s="20">
        <v>0</v>
      </c>
      <c r="AB108" s="20">
        <v>0</v>
      </c>
      <c r="AC108" s="17">
        <v>7.01</v>
      </c>
      <c r="AD108" s="17">
        <v>0</v>
      </c>
      <c r="AE108" s="17">
        <v>0</v>
      </c>
      <c r="AF108" s="17">
        <v>0</v>
      </c>
      <c r="AG108" s="17">
        <v>0</v>
      </c>
      <c r="AH108" s="17">
        <v>0</v>
      </c>
      <c r="AI108" s="17">
        <v>0</v>
      </c>
      <c r="AJ108" s="17">
        <v>0</v>
      </c>
      <c r="AK108" s="17">
        <v>0</v>
      </c>
      <c r="AL108" s="17">
        <v>0</v>
      </c>
      <c r="AM108" s="17">
        <v>0</v>
      </c>
      <c r="AN108" s="17">
        <v>0</v>
      </c>
      <c r="AO108" s="20">
        <v>46.470000000000013</v>
      </c>
      <c r="AP108" s="20">
        <v>0</v>
      </c>
      <c r="AQ108" s="20">
        <v>0</v>
      </c>
      <c r="AR108" s="20">
        <v>0</v>
      </c>
      <c r="AS108" s="20">
        <v>0</v>
      </c>
      <c r="AT108" s="20">
        <v>0</v>
      </c>
      <c r="AU108" s="20">
        <v>0</v>
      </c>
      <c r="AV108" s="20">
        <v>0</v>
      </c>
      <c r="AW108" s="20">
        <v>0</v>
      </c>
      <c r="AX108" s="20">
        <v>0</v>
      </c>
      <c r="AY108" s="20">
        <v>0</v>
      </c>
      <c r="AZ108" s="20">
        <v>0</v>
      </c>
      <c r="BA108" s="17">
        <f t="shared" si="12"/>
        <v>37.580000000000013</v>
      </c>
      <c r="BB108" s="17">
        <f t="shared" si="13"/>
        <v>1.88</v>
      </c>
      <c r="BC108" s="17">
        <f t="shared" si="10"/>
        <v>7.01</v>
      </c>
      <c r="BD108" s="17">
        <f t="shared" si="11"/>
        <v>46.470000000000013</v>
      </c>
    </row>
    <row r="109" spans="1:56" x14ac:dyDescent="0.25">
      <c r="A109" t="str">
        <f t="shared" si="14"/>
        <v>PWX.BCHIMP</v>
      </c>
      <c r="B109" s="1" t="s">
        <v>110</v>
      </c>
      <c r="C109" s="1" t="s">
        <v>178</v>
      </c>
      <c r="D109" s="1" t="s">
        <v>22</v>
      </c>
      <c r="E109" s="17">
        <v>-167003.87</v>
      </c>
      <c r="F109" s="17">
        <v>-377006.93000000005</v>
      </c>
      <c r="G109" s="17">
        <v>-201288.13</v>
      </c>
      <c r="H109" s="17">
        <v>-102145.16</v>
      </c>
      <c r="I109" s="17">
        <v>-118217.86</v>
      </c>
      <c r="J109" s="17">
        <v>-173311.71000000002</v>
      </c>
      <c r="K109" s="17">
        <v>-704366.30999999994</v>
      </c>
      <c r="L109" s="17">
        <v>-174506.22999999998</v>
      </c>
      <c r="M109" s="17">
        <v>-11626.99</v>
      </c>
      <c r="N109" s="17">
        <v>-25598.760000000002</v>
      </c>
      <c r="O109" s="17">
        <v>-80810.16</v>
      </c>
      <c r="P109" s="17">
        <v>-42907.06</v>
      </c>
      <c r="Q109" s="20">
        <v>-8350.19</v>
      </c>
      <c r="R109" s="20">
        <v>-18850.349999999999</v>
      </c>
      <c r="S109" s="20">
        <v>-10064.41</v>
      </c>
      <c r="T109" s="20">
        <v>-5107.26</v>
      </c>
      <c r="U109" s="20">
        <v>-5910.89</v>
      </c>
      <c r="V109" s="20">
        <v>-8665.59</v>
      </c>
      <c r="W109" s="20">
        <v>-35218.32</v>
      </c>
      <c r="X109" s="20">
        <v>-8725.31</v>
      </c>
      <c r="Y109" s="20">
        <v>-581.35</v>
      </c>
      <c r="Z109" s="20">
        <v>-1279.94</v>
      </c>
      <c r="AA109" s="20">
        <v>-4040.51</v>
      </c>
      <c r="AB109" s="20">
        <v>-2145.35</v>
      </c>
      <c r="AC109" s="17">
        <v>-31131.95</v>
      </c>
      <c r="AD109" s="17">
        <v>-69399.03</v>
      </c>
      <c r="AE109" s="17">
        <v>-36628.269999999997</v>
      </c>
      <c r="AF109" s="17">
        <v>-18348.72</v>
      </c>
      <c r="AG109" s="17">
        <v>-20968.71</v>
      </c>
      <c r="AH109" s="17">
        <v>-30336.11</v>
      </c>
      <c r="AI109" s="17">
        <v>-121698.7</v>
      </c>
      <c r="AJ109" s="17">
        <v>-29743.18</v>
      </c>
      <c r="AK109" s="17">
        <v>-1954.57</v>
      </c>
      <c r="AL109" s="17">
        <v>-4245.45</v>
      </c>
      <c r="AM109" s="17">
        <v>-13213.31</v>
      </c>
      <c r="AN109" s="17">
        <v>-6918.77</v>
      </c>
      <c r="AO109" s="20">
        <v>-206486.01</v>
      </c>
      <c r="AP109" s="20">
        <v>-465256.31000000006</v>
      </c>
      <c r="AQ109" s="20">
        <v>-247980.81</v>
      </c>
      <c r="AR109" s="20">
        <v>-125601.14</v>
      </c>
      <c r="AS109" s="20">
        <v>-145097.46</v>
      </c>
      <c r="AT109" s="20">
        <v>-212313.41000000003</v>
      </c>
      <c r="AU109" s="20">
        <v>-861283.32999999984</v>
      </c>
      <c r="AV109" s="20">
        <v>-212974.71999999997</v>
      </c>
      <c r="AW109" s="20">
        <v>-14162.91</v>
      </c>
      <c r="AX109" s="20">
        <v>-31124.15</v>
      </c>
      <c r="AY109" s="20">
        <v>-98063.98</v>
      </c>
      <c r="AZ109" s="20">
        <v>-51971.179999999993</v>
      </c>
      <c r="BA109" s="17">
        <f t="shared" si="12"/>
        <v>-2178789.1700000004</v>
      </c>
      <c r="BB109" s="17">
        <f t="shared" si="13"/>
        <v>-108939.47000000002</v>
      </c>
      <c r="BC109" s="17">
        <f t="shared" si="10"/>
        <v>-384586.77</v>
      </c>
      <c r="BD109" s="17">
        <f t="shared" si="11"/>
        <v>-2672315.4099999997</v>
      </c>
    </row>
    <row r="110" spans="1:56" x14ac:dyDescent="0.25">
      <c r="A110" t="str">
        <f t="shared" si="14"/>
        <v>PWX.120SIMP</v>
      </c>
      <c r="B110" s="1" t="s">
        <v>110</v>
      </c>
      <c r="C110" s="1" t="s">
        <v>250</v>
      </c>
      <c r="D110" s="1" t="s">
        <v>76</v>
      </c>
      <c r="E110" s="17">
        <v>-9.8800000000000008</v>
      </c>
      <c r="F110" s="17">
        <v>0</v>
      </c>
      <c r="G110" s="17">
        <v>-200.41999999999996</v>
      </c>
      <c r="H110" s="17">
        <v>0</v>
      </c>
      <c r="I110" s="17">
        <v>0</v>
      </c>
      <c r="J110" s="17">
        <v>0</v>
      </c>
      <c r="K110" s="17">
        <v>-147.20000000000002</v>
      </c>
      <c r="L110" s="17">
        <v>-99.320000000000007</v>
      </c>
      <c r="M110" s="17">
        <v>0</v>
      </c>
      <c r="N110" s="17">
        <v>-165.50000000000003</v>
      </c>
      <c r="O110" s="17">
        <v>0</v>
      </c>
      <c r="P110" s="17">
        <v>0</v>
      </c>
      <c r="Q110" s="20">
        <v>-0.49</v>
      </c>
      <c r="R110" s="20">
        <v>0</v>
      </c>
      <c r="S110" s="20">
        <v>-10.02</v>
      </c>
      <c r="T110" s="20">
        <v>0</v>
      </c>
      <c r="U110" s="20">
        <v>0</v>
      </c>
      <c r="V110" s="20">
        <v>0</v>
      </c>
      <c r="W110" s="20">
        <v>-7.36</v>
      </c>
      <c r="X110" s="20">
        <v>-4.97</v>
      </c>
      <c r="Y110" s="20">
        <v>0</v>
      </c>
      <c r="Z110" s="20">
        <v>-8.2799999999999994</v>
      </c>
      <c r="AA110" s="20">
        <v>0</v>
      </c>
      <c r="AB110" s="20">
        <v>0</v>
      </c>
      <c r="AC110" s="17">
        <v>-1.84</v>
      </c>
      <c r="AD110" s="17">
        <v>0</v>
      </c>
      <c r="AE110" s="17">
        <v>-36.47</v>
      </c>
      <c r="AF110" s="17">
        <v>0</v>
      </c>
      <c r="AG110" s="17">
        <v>0</v>
      </c>
      <c r="AH110" s="17">
        <v>0</v>
      </c>
      <c r="AI110" s="17">
        <v>-25.43</v>
      </c>
      <c r="AJ110" s="17">
        <v>-16.93</v>
      </c>
      <c r="AK110" s="17">
        <v>0</v>
      </c>
      <c r="AL110" s="17">
        <v>-27.45</v>
      </c>
      <c r="AM110" s="17">
        <v>0</v>
      </c>
      <c r="AN110" s="17">
        <v>0</v>
      </c>
      <c r="AO110" s="20">
        <v>-12.21</v>
      </c>
      <c r="AP110" s="20">
        <v>0</v>
      </c>
      <c r="AQ110" s="20">
        <v>-246.90999999999997</v>
      </c>
      <c r="AR110" s="20">
        <v>0</v>
      </c>
      <c r="AS110" s="20">
        <v>0</v>
      </c>
      <c r="AT110" s="20">
        <v>0</v>
      </c>
      <c r="AU110" s="20">
        <v>-179.99000000000004</v>
      </c>
      <c r="AV110" s="20">
        <v>-121.22</v>
      </c>
      <c r="AW110" s="20">
        <v>0</v>
      </c>
      <c r="AX110" s="20">
        <v>-201.23000000000002</v>
      </c>
      <c r="AY110" s="20">
        <v>0</v>
      </c>
      <c r="AZ110" s="20">
        <v>0</v>
      </c>
      <c r="BA110" s="17">
        <f t="shared" si="12"/>
        <v>-622.32000000000005</v>
      </c>
      <c r="BB110" s="17">
        <f t="shared" si="13"/>
        <v>-31.119999999999997</v>
      </c>
      <c r="BC110" s="17">
        <f t="shared" si="10"/>
        <v>-108.12</v>
      </c>
      <c r="BD110" s="17">
        <f t="shared" si="11"/>
        <v>-761.56000000000006</v>
      </c>
    </row>
    <row r="111" spans="1:56" x14ac:dyDescent="0.25">
      <c r="A111" t="str">
        <f t="shared" si="14"/>
        <v>CUPC.RB1</v>
      </c>
      <c r="B111" s="1" t="s">
        <v>168</v>
      </c>
      <c r="C111" s="1" t="s">
        <v>252</v>
      </c>
      <c r="D111" s="1" t="s">
        <v>252</v>
      </c>
      <c r="E111" s="17">
        <v>0</v>
      </c>
      <c r="F111" s="17">
        <v>0</v>
      </c>
      <c r="G111" s="17">
        <v>0</v>
      </c>
      <c r="H111" s="17">
        <v>0</v>
      </c>
      <c r="I111" s="17">
        <v>0</v>
      </c>
      <c r="J111" s="17">
        <v>0</v>
      </c>
      <c r="K111" s="17">
        <v>0</v>
      </c>
      <c r="L111" s="17">
        <v>0</v>
      </c>
      <c r="M111" s="17">
        <v>0</v>
      </c>
      <c r="N111" s="17">
        <v>0</v>
      </c>
      <c r="O111" s="17">
        <v>0</v>
      </c>
      <c r="P111" s="17">
        <v>0</v>
      </c>
      <c r="Q111" s="20">
        <v>0</v>
      </c>
      <c r="R111" s="20">
        <v>0</v>
      </c>
      <c r="S111" s="20">
        <v>0</v>
      </c>
      <c r="T111" s="20">
        <v>0</v>
      </c>
      <c r="U111" s="20">
        <v>0</v>
      </c>
      <c r="V111" s="20">
        <v>0</v>
      </c>
      <c r="W111" s="20">
        <v>0</v>
      </c>
      <c r="X111" s="20">
        <v>0</v>
      </c>
      <c r="Y111" s="20">
        <v>0</v>
      </c>
      <c r="Z111" s="20">
        <v>0</v>
      </c>
      <c r="AA111" s="20">
        <v>0</v>
      </c>
      <c r="AB111" s="20">
        <v>0</v>
      </c>
      <c r="AC111" s="17">
        <v>0</v>
      </c>
      <c r="AD111" s="17">
        <v>0</v>
      </c>
      <c r="AE111" s="17">
        <v>0</v>
      </c>
      <c r="AF111" s="17">
        <v>0</v>
      </c>
      <c r="AG111" s="17">
        <v>0</v>
      </c>
      <c r="AH111" s="17">
        <v>0</v>
      </c>
      <c r="AI111" s="17">
        <v>0</v>
      </c>
      <c r="AJ111" s="17">
        <v>0</v>
      </c>
      <c r="AK111" s="17">
        <v>0</v>
      </c>
      <c r="AL111" s="17">
        <v>0</v>
      </c>
      <c r="AM111" s="17">
        <v>0</v>
      </c>
      <c r="AN111" s="17">
        <v>0</v>
      </c>
      <c r="AO111" s="20">
        <v>0</v>
      </c>
      <c r="AP111" s="20">
        <v>0</v>
      </c>
      <c r="AQ111" s="20">
        <v>0</v>
      </c>
      <c r="AR111" s="20">
        <v>0</v>
      </c>
      <c r="AS111" s="20">
        <v>0</v>
      </c>
      <c r="AT111" s="20">
        <v>0</v>
      </c>
      <c r="AU111" s="20">
        <v>0</v>
      </c>
      <c r="AV111" s="20">
        <v>0</v>
      </c>
      <c r="AW111" s="20">
        <v>0</v>
      </c>
      <c r="AX111" s="20">
        <v>0</v>
      </c>
      <c r="AY111" s="20">
        <v>0</v>
      </c>
      <c r="AZ111" s="20">
        <v>0</v>
      </c>
      <c r="BA111" s="17">
        <f t="shared" si="12"/>
        <v>0</v>
      </c>
      <c r="BB111" s="17">
        <f t="shared" si="13"/>
        <v>0</v>
      </c>
      <c r="BC111" s="17">
        <f t="shared" si="10"/>
        <v>0</v>
      </c>
      <c r="BD111" s="17">
        <f t="shared" si="11"/>
        <v>0</v>
      </c>
    </row>
    <row r="112" spans="1:56" x14ac:dyDescent="0.25">
      <c r="A112" t="str">
        <f t="shared" si="14"/>
        <v>CUPC.RB2</v>
      </c>
      <c r="B112" s="1" t="s">
        <v>168</v>
      </c>
      <c r="C112" s="1" t="s">
        <v>253</v>
      </c>
      <c r="D112" s="1" t="s">
        <v>253</v>
      </c>
      <c r="E112" s="17">
        <v>0</v>
      </c>
      <c r="F112" s="17">
        <v>0</v>
      </c>
      <c r="G112" s="17">
        <v>0</v>
      </c>
      <c r="H112" s="17">
        <v>0</v>
      </c>
      <c r="I112" s="17">
        <v>0</v>
      </c>
      <c r="J112" s="17">
        <v>0</v>
      </c>
      <c r="K112" s="17">
        <v>0</v>
      </c>
      <c r="L112" s="17">
        <v>0</v>
      </c>
      <c r="M112" s="17">
        <v>0</v>
      </c>
      <c r="N112" s="17">
        <v>0</v>
      </c>
      <c r="O112" s="17">
        <v>0</v>
      </c>
      <c r="P112" s="17">
        <v>0</v>
      </c>
      <c r="Q112" s="20">
        <v>0</v>
      </c>
      <c r="R112" s="20">
        <v>0</v>
      </c>
      <c r="S112" s="20">
        <v>0</v>
      </c>
      <c r="T112" s="20">
        <v>0</v>
      </c>
      <c r="U112" s="20">
        <v>0</v>
      </c>
      <c r="V112" s="20">
        <v>0</v>
      </c>
      <c r="W112" s="20">
        <v>0</v>
      </c>
      <c r="X112" s="20">
        <v>0</v>
      </c>
      <c r="Y112" s="20">
        <v>0</v>
      </c>
      <c r="Z112" s="20">
        <v>0</v>
      </c>
      <c r="AA112" s="20">
        <v>0</v>
      </c>
      <c r="AB112" s="20">
        <v>0</v>
      </c>
      <c r="AC112" s="17">
        <v>0</v>
      </c>
      <c r="AD112" s="17">
        <v>0</v>
      </c>
      <c r="AE112" s="17">
        <v>0</v>
      </c>
      <c r="AF112" s="17">
        <v>0</v>
      </c>
      <c r="AG112" s="17">
        <v>0</v>
      </c>
      <c r="AH112" s="17">
        <v>0</v>
      </c>
      <c r="AI112" s="17">
        <v>0</v>
      </c>
      <c r="AJ112" s="17">
        <v>0</v>
      </c>
      <c r="AK112" s="17">
        <v>0</v>
      </c>
      <c r="AL112" s="17">
        <v>0</v>
      </c>
      <c r="AM112" s="17">
        <v>0</v>
      </c>
      <c r="AN112" s="17">
        <v>0</v>
      </c>
      <c r="AO112" s="20">
        <v>0</v>
      </c>
      <c r="AP112" s="20">
        <v>0</v>
      </c>
      <c r="AQ112" s="20">
        <v>0</v>
      </c>
      <c r="AR112" s="20">
        <v>0</v>
      </c>
      <c r="AS112" s="20">
        <v>0</v>
      </c>
      <c r="AT112" s="20">
        <v>0</v>
      </c>
      <c r="AU112" s="20">
        <v>0</v>
      </c>
      <c r="AV112" s="20">
        <v>0</v>
      </c>
      <c r="AW112" s="20">
        <v>0</v>
      </c>
      <c r="AX112" s="20">
        <v>0</v>
      </c>
      <c r="AY112" s="20">
        <v>0</v>
      </c>
      <c r="AZ112" s="20">
        <v>0</v>
      </c>
      <c r="BA112" s="17">
        <f t="shared" si="12"/>
        <v>0</v>
      </c>
      <c r="BB112" s="17">
        <f t="shared" si="13"/>
        <v>0</v>
      </c>
      <c r="BC112" s="17">
        <f t="shared" si="10"/>
        <v>0</v>
      </c>
      <c r="BD112" s="17">
        <f t="shared" si="11"/>
        <v>0</v>
      </c>
    </row>
    <row r="113" spans="1:56" x14ac:dyDescent="0.25">
      <c r="A113" t="str">
        <f t="shared" si="14"/>
        <v>CUPC.RB3</v>
      </c>
      <c r="B113" s="1" t="s">
        <v>168</v>
      </c>
      <c r="C113" s="1" t="s">
        <v>254</v>
      </c>
      <c r="D113" s="1" t="s">
        <v>254</v>
      </c>
      <c r="E113" s="17">
        <v>0</v>
      </c>
      <c r="F113" s="17">
        <v>0</v>
      </c>
      <c r="G113" s="17">
        <v>0</v>
      </c>
      <c r="H113" s="17">
        <v>0</v>
      </c>
      <c r="I113" s="17">
        <v>0</v>
      </c>
      <c r="J113" s="17">
        <v>0</v>
      </c>
      <c r="K113" s="17">
        <v>0</v>
      </c>
      <c r="L113" s="17">
        <v>0</v>
      </c>
      <c r="M113" s="17">
        <v>0</v>
      </c>
      <c r="N113" s="17">
        <v>0</v>
      </c>
      <c r="O113" s="17">
        <v>0</v>
      </c>
      <c r="P113" s="17">
        <v>0</v>
      </c>
      <c r="Q113" s="20">
        <v>0</v>
      </c>
      <c r="R113" s="20">
        <v>0</v>
      </c>
      <c r="S113" s="20">
        <v>0</v>
      </c>
      <c r="T113" s="20">
        <v>0</v>
      </c>
      <c r="U113" s="20">
        <v>0</v>
      </c>
      <c r="V113" s="20">
        <v>0</v>
      </c>
      <c r="W113" s="20">
        <v>0</v>
      </c>
      <c r="X113" s="20">
        <v>0</v>
      </c>
      <c r="Y113" s="20">
        <v>0</v>
      </c>
      <c r="Z113" s="20">
        <v>0</v>
      </c>
      <c r="AA113" s="20">
        <v>0</v>
      </c>
      <c r="AB113" s="20">
        <v>0</v>
      </c>
      <c r="AC113" s="17">
        <v>0</v>
      </c>
      <c r="AD113" s="17">
        <v>0</v>
      </c>
      <c r="AE113" s="17">
        <v>0</v>
      </c>
      <c r="AF113" s="17">
        <v>0</v>
      </c>
      <c r="AG113" s="17">
        <v>0</v>
      </c>
      <c r="AH113" s="17">
        <v>0</v>
      </c>
      <c r="AI113" s="17">
        <v>0</v>
      </c>
      <c r="AJ113" s="17">
        <v>0</v>
      </c>
      <c r="AK113" s="17">
        <v>0</v>
      </c>
      <c r="AL113" s="17">
        <v>0</v>
      </c>
      <c r="AM113" s="17">
        <v>0</v>
      </c>
      <c r="AN113" s="17">
        <v>0</v>
      </c>
      <c r="AO113" s="20">
        <v>0</v>
      </c>
      <c r="AP113" s="20">
        <v>0</v>
      </c>
      <c r="AQ113" s="20">
        <v>0</v>
      </c>
      <c r="AR113" s="20">
        <v>0</v>
      </c>
      <c r="AS113" s="20">
        <v>0</v>
      </c>
      <c r="AT113" s="20">
        <v>0</v>
      </c>
      <c r="AU113" s="20">
        <v>0</v>
      </c>
      <c r="AV113" s="20">
        <v>0</v>
      </c>
      <c r="AW113" s="20">
        <v>0</v>
      </c>
      <c r="AX113" s="20">
        <v>0</v>
      </c>
      <c r="AY113" s="20">
        <v>0</v>
      </c>
      <c r="AZ113" s="20">
        <v>0</v>
      </c>
      <c r="BA113" s="17">
        <f t="shared" si="12"/>
        <v>0</v>
      </c>
      <c r="BB113" s="17">
        <f t="shared" si="13"/>
        <v>0</v>
      </c>
      <c r="BC113" s="17">
        <f t="shared" si="10"/>
        <v>0</v>
      </c>
      <c r="BD113" s="17">
        <f t="shared" si="11"/>
        <v>0</v>
      </c>
    </row>
    <row r="114" spans="1:56" x14ac:dyDescent="0.25">
      <c r="A114" t="str">
        <f t="shared" si="14"/>
        <v>CUPC.RB5</v>
      </c>
      <c r="B114" s="1" t="s">
        <v>168</v>
      </c>
      <c r="C114" s="1" t="s">
        <v>179</v>
      </c>
      <c r="D114" s="1" t="s">
        <v>179</v>
      </c>
      <c r="E114" s="17">
        <v>19767.989999999998</v>
      </c>
      <c r="F114" s="17">
        <v>37236.640000000007</v>
      </c>
      <c r="G114" s="17">
        <v>12704.159999999998</v>
      </c>
      <c r="H114" s="17">
        <v>4291.63</v>
      </c>
      <c r="I114" s="17">
        <v>3682.4500000000003</v>
      </c>
      <c r="J114" s="17">
        <v>6644.2099999999991</v>
      </c>
      <c r="K114" s="17">
        <v>36398.169999999991</v>
      </c>
      <c r="L114" s="17">
        <v>13964.09</v>
      </c>
      <c r="M114" s="17">
        <v>2171.1600000000003</v>
      </c>
      <c r="N114" s="17">
        <v>3482.2699999999995</v>
      </c>
      <c r="O114" s="17">
        <v>10746.919999999998</v>
      </c>
      <c r="P114" s="17">
        <v>3491.7900000000004</v>
      </c>
      <c r="Q114" s="20">
        <v>988.4</v>
      </c>
      <c r="R114" s="20">
        <v>1861.83</v>
      </c>
      <c r="S114" s="20">
        <v>635.21</v>
      </c>
      <c r="T114" s="20">
        <v>214.58</v>
      </c>
      <c r="U114" s="20">
        <v>184.12</v>
      </c>
      <c r="V114" s="20">
        <v>332.21</v>
      </c>
      <c r="W114" s="20">
        <v>1819.91</v>
      </c>
      <c r="X114" s="20">
        <v>698.2</v>
      </c>
      <c r="Y114" s="20">
        <v>108.56</v>
      </c>
      <c r="Z114" s="20">
        <v>174.11</v>
      </c>
      <c r="AA114" s="20">
        <v>537.35</v>
      </c>
      <c r="AB114" s="20">
        <v>174.59</v>
      </c>
      <c r="AC114" s="17">
        <v>3685.04</v>
      </c>
      <c r="AD114" s="17">
        <v>6854.48</v>
      </c>
      <c r="AE114" s="17">
        <v>2311.77</v>
      </c>
      <c r="AF114" s="17">
        <v>770.92</v>
      </c>
      <c r="AG114" s="17">
        <v>653.16999999999996</v>
      </c>
      <c r="AH114" s="17">
        <v>1162.99</v>
      </c>
      <c r="AI114" s="17">
        <v>6288.79</v>
      </c>
      <c r="AJ114" s="17">
        <v>2380.0700000000002</v>
      </c>
      <c r="AK114" s="17">
        <v>364.99</v>
      </c>
      <c r="AL114" s="17">
        <v>577.52</v>
      </c>
      <c r="AM114" s="17">
        <v>1757.23</v>
      </c>
      <c r="AN114" s="17">
        <v>563.04999999999995</v>
      </c>
      <c r="AO114" s="20">
        <v>24441.43</v>
      </c>
      <c r="AP114" s="20">
        <v>45952.950000000012</v>
      </c>
      <c r="AQ114" s="20">
        <v>15651.14</v>
      </c>
      <c r="AR114" s="20">
        <v>5277.13</v>
      </c>
      <c r="AS114" s="20">
        <v>4519.74</v>
      </c>
      <c r="AT114" s="20">
        <v>8139.4099999999989</v>
      </c>
      <c r="AU114" s="20">
        <v>44506.869999999995</v>
      </c>
      <c r="AV114" s="20">
        <v>17042.36</v>
      </c>
      <c r="AW114" s="20">
        <v>2644.71</v>
      </c>
      <c r="AX114" s="20">
        <v>4233.8999999999996</v>
      </c>
      <c r="AY114" s="20">
        <v>13041.499999999998</v>
      </c>
      <c r="AZ114" s="20">
        <v>4229.43</v>
      </c>
      <c r="BA114" s="17">
        <f t="shared" si="12"/>
        <v>154581.48000000001</v>
      </c>
      <c r="BB114" s="17">
        <f t="shared" si="13"/>
        <v>7729.07</v>
      </c>
      <c r="BC114" s="17">
        <f t="shared" si="10"/>
        <v>27370.02</v>
      </c>
      <c r="BD114" s="17">
        <f t="shared" si="11"/>
        <v>189680.57</v>
      </c>
    </row>
    <row r="115" spans="1:56" x14ac:dyDescent="0.25">
      <c r="A115" t="str">
        <f t="shared" si="14"/>
        <v>REMC.BCHIMP</v>
      </c>
      <c r="B115" s="1" t="s">
        <v>180</v>
      </c>
      <c r="C115" s="1" t="s">
        <v>181</v>
      </c>
      <c r="D115" s="1" t="s">
        <v>22</v>
      </c>
      <c r="E115" s="17">
        <v>-3171.4100000000003</v>
      </c>
      <c r="F115" s="17">
        <v>-1116.0600000000002</v>
      </c>
      <c r="G115" s="17">
        <v>-389.72999999999996</v>
      </c>
      <c r="H115" s="17">
        <v>-103.28</v>
      </c>
      <c r="I115" s="17">
        <v>-475.58</v>
      </c>
      <c r="J115" s="17">
        <v>0</v>
      </c>
      <c r="K115" s="17">
        <v>-954.39999999999986</v>
      </c>
      <c r="L115" s="17">
        <v>0</v>
      </c>
      <c r="M115" s="17">
        <v>0</v>
      </c>
      <c r="N115" s="17">
        <v>-124.7</v>
      </c>
      <c r="O115" s="17">
        <v>-454.18999999999994</v>
      </c>
      <c r="P115" s="17">
        <v>-248.76</v>
      </c>
      <c r="Q115" s="20">
        <v>-158.57</v>
      </c>
      <c r="R115" s="20">
        <v>-55.8</v>
      </c>
      <c r="S115" s="20">
        <v>-19.489999999999998</v>
      </c>
      <c r="T115" s="20">
        <v>-5.16</v>
      </c>
      <c r="U115" s="20">
        <v>-23.78</v>
      </c>
      <c r="V115" s="20">
        <v>0</v>
      </c>
      <c r="W115" s="20">
        <v>-47.72</v>
      </c>
      <c r="X115" s="20">
        <v>0</v>
      </c>
      <c r="Y115" s="20">
        <v>0</v>
      </c>
      <c r="Z115" s="20">
        <v>-6.24</v>
      </c>
      <c r="AA115" s="20">
        <v>-22.71</v>
      </c>
      <c r="AB115" s="20">
        <v>-12.44</v>
      </c>
      <c r="AC115" s="17">
        <v>-591.20000000000005</v>
      </c>
      <c r="AD115" s="17">
        <v>-205.44</v>
      </c>
      <c r="AE115" s="17">
        <v>-70.92</v>
      </c>
      <c r="AF115" s="17">
        <v>-18.55</v>
      </c>
      <c r="AG115" s="17">
        <v>-84.36</v>
      </c>
      <c r="AH115" s="17">
        <v>0</v>
      </c>
      <c r="AI115" s="17">
        <v>-164.9</v>
      </c>
      <c r="AJ115" s="17">
        <v>0</v>
      </c>
      <c r="AK115" s="17">
        <v>0</v>
      </c>
      <c r="AL115" s="17">
        <v>-20.68</v>
      </c>
      <c r="AM115" s="17">
        <v>-74.260000000000005</v>
      </c>
      <c r="AN115" s="17">
        <v>-40.11</v>
      </c>
      <c r="AO115" s="20">
        <v>-3921.1800000000003</v>
      </c>
      <c r="AP115" s="20">
        <v>-1377.3000000000002</v>
      </c>
      <c r="AQ115" s="20">
        <v>-480.14</v>
      </c>
      <c r="AR115" s="20">
        <v>-126.99</v>
      </c>
      <c r="AS115" s="20">
        <v>-583.72</v>
      </c>
      <c r="AT115" s="20">
        <v>0</v>
      </c>
      <c r="AU115" s="20">
        <v>-1167.02</v>
      </c>
      <c r="AV115" s="20">
        <v>0</v>
      </c>
      <c r="AW115" s="20">
        <v>0</v>
      </c>
      <c r="AX115" s="20">
        <v>-151.62</v>
      </c>
      <c r="AY115" s="20">
        <v>-551.16</v>
      </c>
      <c r="AZ115" s="20">
        <v>-301.31</v>
      </c>
      <c r="BA115" s="17">
        <f t="shared" si="12"/>
        <v>-7038.1099999999988</v>
      </c>
      <c r="BB115" s="17">
        <f t="shared" si="13"/>
        <v>-351.90999999999997</v>
      </c>
      <c r="BC115" s="17">
        <f t="shared" si="10"/>
        <v>-1270.42</v>
      </c>
      <c r="BD115" s="17">
        <f t="shared" si="11"/>
        <v>-8660.44</v>
      </c>
    </row>
    <row r="116" spans="1:56" x14ac:dyDescent="0.25">
      <c r="A116" t="str">
        <f t="shared" si="14"/>
        <v>REMC.120SIMP</v>
      </c>
      <c r="B116" s="1" t="s">
        <v>180</v>
      </c>
      <c r="C116" s="1" t="s">
        <v>264</v>
      </c>
      <c r="D116" s="1" t="s">
        <v>76</v>
      </c>
      <c r="E116" s="17">
        <v>0</v>
      </c>
      <c r="F116" s="17">
        <v>0</v>
      </c>
      <c r="G116" s="17">
        <v>0</v>
      </c>
      <c r="H116" s="17">
        <v>-0.75</v>
      </c>
      <c r="I116" s="17">
        <v>0</v>
      </c>
      <c r="J116" s="17">
        <v>-102.99999999999999</v>
      </c>
      <c r="K116" s="17">
        <v>-2087.1999999999998</v>
      </c>
      <c r="L116" s="17">
        <v>-27.810000000000002</v>
      </c>
      <c r="M116" s="17">
        <v>-875.17</v>
      </c>
      <c r="N116" s="17">
        <v>0</v>
      </c>
      <c r="O116" s="17">
        <v>-291.42</v>
      </c>
      <c r="P116" s="17">
        <v>0</v>
      </c>
      <c r="Q116" s="20">
        <v>0</v>
      </c>
      <c r="R116" s="20">
        <v>0</v>
      </c>
      <c r="S116" s="20">
        <v>0</v>
      </c>
      <c r="T116" s="20">
        <v>-0.04</v>
      </c>
      <c r="U116" s="20">
        <v>0</v>
      </c>
      <c r="V116" s="20">
        <v>-5.15</v>
      </c>
      <c r="W116" s="20">
        <v>-104.36</v>
      </c>
      <c r="X116" s="20">
        <v>-1.39</v>
      </c>
      <c r="Y116" s="20">
        <v>-43.76</v>
      </c>
      <c r="Z116" s="20">
        <v>0</v>
      </c>
      <c r="AA116" s="20">
        <v>-14.57</v>
      </c>
      <c r="AB116" s="20">
        <v>0</v>
      </c>
      <c r="AC116" s="17">
        <v>0</v>
      </c>
      <c r="AD116" s="17">
        <v>0</v>
      </c>
      <c r="AE116" s="17">
        <v>0</v>
      </c>
      <c r="AF116" s="17">
        <v>-0.13</v>
      </c>
      <c r="AG116" s="17">
        <v>0</v>
      </c>
      <c r="AH116" s="17">
        <v>-18.03</v>
      </c>
      <c r="AI116" s="17">
        <v>-360.62</v>
      </c>
      <c r="AJ116" s="17">
        <v>-4.74</v>
      </c>
      <c r="AK116" s="17">
        <v>-147.12</v>
      </c>
      <c r="AL116" s="17">
        <v>0</v>
      </c>
      <c r="AM116" s="17">
        <v>-47.65</v>
      </c>
      <c r="AN116" s="17">
        <v>0</v>
      </c>
      <c r="AO116" s="20">
        <v>0</v>
      </c>
      <c r="AP116" s="20">
        <v>0</v>
      </c>
      <c r="AQ116" s="20">
        <v>0</v>
      </c>
      <c r="AR116" s="20">
        <v>-0.92</v>
      </c>
      <c r="AS116" s="20">
        <v>0</v>
      </c>
      <c r="AT116" s="20">
        <v>-126.17999999999999</v>
      </c>
      <c r="AU116" s="20">
        <v>-2552.1799999999998</v>
      </c>
      <c r="AV116" s="20">
        <v>-33.940000000000005</v>
      </c>
      <c r="AW116" s="20">
        <v>-1066.05</v>
      </c>
      <c r="AX116" s="20">
        <v>0</v>
      </c>
      <c r="AY116" s="20">
        <v>-353.64</v>
      </c>
      <c r="AZ116" s="20">
        <v>0</v>
      </c>
      <c r="BA116" s="17">
        <f t="shared" si="12"/>
        <v>-3385.35</v>
      </c>
      <c r="BB116" s="17">
        <f t="shared" si="13"/>
        <v>-169.26999999999998</v>
      </c>
      <c r="BC116" s="17">
        <f t="shared" si="10"/>
        <v>-578.29000000000008</v>
      </c>
      <c r="BD116" s="17">
        <f t="shared" si="11"/>
        <v>-4132.91</v>
      </c>
    </row>
    <row r="117" spans="1:56" x14ac:dyDescent="0.25">
      <c r="A117" t="str">
        <f t="shared" si="14"/>
        <v>REMC.SPCIMP</v>
      </c>
      <c r="B117" s="1" t="s">
        <v>180</v>
      </c>
      <c r="C117" s="1" t="s">
        <v>182</v>
      </c>
      <c r="D117" s="1" t="s">
        <v>78</v>
      </c>
      <c r="E117" s="17">
        <v>-2494.7600000000002</v>
      </c>
      <c r="F117" s="17">
        <v>0</v>
      </c>
      <c r="G117" s="17">
        <v>-1315.67</v>
      </c>
      <c r="H117" s="17">
        <v>-372.38000000000011</v>
      </c>
      <c r="I117" s="17">
        <v>-1190.51</v>
      </c>
      <c r="J117" s="17">
        <v>0</v>
      </c>
      <c r="K117" s="17">
        <v>0</v>
      </c>
      <c r="L117" s="17">
        <v>0</v>
      </c>
      <c r="M117" s="17">
        <v>0</v>
      </c>
      <c r="N117" s="17">
        <v>0</v>
      </c>
      <c r="O117" s="17">
        <v>0</v>
      </c>
      <c r="P117" s="17">
        <v>0</v>
      </c>
      <c r="Q117" s="20">
        <v>-124.74</v>
      </c>
      <c r="R117" s="20">
        <v>0</v>
      </c>
      <c r="S117" s="20">
        <v>-65.78</v>
      </c>
      <c r="T117" s="20">
        <v>-18.62</v>
      </c>
      <c r="U117" s="20">
        <v>-59.53</v>
      </c>
      <c r="V117" s="20">
        <v>0</v>
      </c>
      <c r="W117" s="20">
        <v>0</v>
      </c>
      <c r="X117" s="20">
        <v>0</v>
      </c>
      <c r="Y117" s="20">
        <v>0</v>
      </c>
      <c r="Z117" s="20">
        <v>0</v>
      </c>
      <c r="AA117" s="20">
        <v>0</v>
      </c>
      <c r="AB117" s="20">
        <v>0</v>
      </c>
      <c r="AC117" s="17">
        <v>-465.06</v>
      </c>
      <c r="AD117" s="17">
        <v>0</v>
      </c>
      <c r="AE117" s="17">
        <v>-239.41</v>
      </c>
      <c r="AF117" s="17">
        <v>-66.89</v>
      </c>
      <c r="AG117" s="17">
        <v>-211.16</v>
      </c>
      <c r="AH117" s="17">
        <v>0</v>
      </c>
      <c r="AI117" s="17">
        <v>0</v>
      </c>
      <c r="AJ117" s="17">
        <v>0</v>
      </c>
      <c r="AK117" s="17">
        <v>0</v>
      </c>
      <c r="AL117" s="17">
        <v>0</v>
      </c>
      <c r="AM117" s="17">
        <v>0</v>
      </c>
      <c r="AN117" s="17">
        <v>0</v>
      </c>
      <c r="AO117" s="20">
        <v>-3084.56</v>
      </c>
      <c r="AP117" s="20">
        <v>0</v>
      </c>
      <c r="AQ117" s="20">
        <v>-1620.8600000000001</v>
      </c>
      <c r="AR117" s="20">
        <v>-457.8900000000001</v>
      </c>
      <c r="AS117" s="20">
        <v>-1461.2</v>
      </c>
      <c r="AT117" s="20">
        <v>0</v>
      </c>
      <c r="AU117" s="20">
        <v>0</v>
      </c>
      <c r="AV117" s="20">
        <v>0</v>
      </c>
      <c r="AW117" s="20">
        <v>0</v>
      </c>
      <c r="AX117" s="20">
        <v>0</v>
      </c>
      <c r="AY117" s="20">
        <v>0</v>
      </c>
      <c r="AZ117" s="20">
        <v>0</v>
      </c>
      <c r="BA117" s="17">
        <f t="shared" si="12"/>
        <v>-5373.3200000000006</v>
      </c>
      <c r="BB117" s="17">
        <f t="shared" si="13"/>
        <v>-268.66999999999996</v>
      </c>
      <c r="BC117" s="17">
        <f t="shared" si="10"/>
        <v>-982.52</v>
      </c>
      <c r="BD117" s="17">
        <f t="shared" si="11"/>
        <v>-6624.51</v>
      </c>
    </row>
    <row r="118" spans="1:56" x14ac:dyDescent="0.25">
      <c r="A118" t="str">
        <f t="shared" si="14"/>
        <v>REMC.BCHEXP</v>
      </c>
      <c r="B118" s="1" t="s">
        <v>180</v>
      </c>
      <c r="C118" s="1" t="s">
        <v>265</v>
      </c>
      <c r="D118" s="1" t="s">
        <v>30</v>
      </c>
      <c r="E118" s="17">
        <v>12.68</v>
      </c>
      <c r="F118" s="17">
        <v>0</v>
      </c>
      <c r="G118" s="17">
        <v>0</v>
      </c>
      <c r="H118" s="17">
        <v>0</v>
      </c>
      <c r="I118" s="17">
        <v>0</v>
      </c>
      <c r="J118" s="17">
        <v>0</v>
      </c>
      <c r="K118" s="17">
        <v>0</v>
      </c>
      <c r="L118" s="17">
        <v>0</v>
      </c>
      <c r="M118" s="17">
        <v>0</v>
      </c>
      <c r="N118" s="17">
        <v>0</v>
      </c>
      <c r="O118" s="17">
        <v>0</v>
      </c>
      <c r="P118" s="17">
        <v>0</v>
      </c>
      <c r="Q118" s="20">
        <v>0.63</v>
      </c>
      <c r="R118" s="20">
        <v>0</v>
      </c>
      <c r="S118" s="20">
        <v>0</v>
      </c>
      <c r="T118" s="20">
        <v>0</v>
      </c>
      <c r="U118" s="20">
        <v>0</v>
      </c>
      <c r="V118" s="20">
        <v>0</v>
      </c>
      <c r="W118" s="20">
        <v>0</v>
      </c>
      <c r="X118" s="20">
        <v>0</v>
      </c>
      <c r="Y118" s="20">
        <v>0</v>
      </c>
      <c r="Z118" s="20">
        <v>0</v>
      </c>
      <c r="AA118" s="20">
        <v>0</v>
      </c>
      <c r="AB118" s="20">
        <v>0</v>
      </c>
      <c r="AC118" s="17">
        <v>2.36</v>
      </c>
      <c r="AD118" s="17">
        <v>0</v>
      </c>
      <c r="AE118" s="17">
        <v>0</v>
      </c>
      <c r="AF118" s="17">
        <v>0</v>
      </c>
      <c r="AG118" s="17">
        <v>0</v>
      </c>
      <c r="AH118" s="17">
        <v>0</v>
      </c>
      <c r="AI118" s="17">
        <v>0</v>
      </c>
      <c r="AJ118" s="17">
        <v>0</v>
      </c>
      <c r="AK118" s="17">
        <v>0</v>
      </c>
      <c r="AL118" s="17">
        <v>0</v>
      </c>
      <c r="AM118" s="17">
        <v>0</v>
      </c>
      <c r="AN118" s="17">
        <v>0</v>
      </c>
      <c r="AO118" s="20">
        <v>15.67</v>
      </c>
      <c r="AP118" s="20">
        <v>0</v>
      </c>
      <c r="AQ118" s="20">
        <v>0</v>
      </c>
      <c r="AR118" s="20">
        <v>0</v>
      </c>
      <c r="AS118" s="20">
        <v>0</v>
      </c>
      <c r="AT118" s="20">
        <v>0</v>
      </c>
      <c r="AU118" s="20">
        <v>0</v>
      </c>
      <c r="AV118" s="20">
        <v>0</v>
      </c>
      <c r="AW118" s="20">
        <v>0</v>
      </c>
      <c r="AX118" s="20">
        <v>0</v>
      </c>
      <c r="AY118" s="20">
        <v>0</v>
      </c>
      <c r="AZ118" s="20">
        <v>0</v>
      </c>
      <c r="BA118" s="17">
        <f t="shared" si="12"/>
        <v>12.68</v>
      </c>
      <c r="BB118" s="17">
        <f t="shared" si="13"/>
        <v>0.63</v>
      </c>
      <c r="BC118" s="17">
        <f t="shared" si="10"/>
        <v>2.36</v>
      </c>
      <c r="BD118" s="17">
        <f t="shared" si="11"/>
        <v>15.67</v>
      </c>
    </row>
    <row r="119" spans="1:56" x14ac:dyDescent="0.25">
      <c r="A119" t="str">
        <f t="shared" si="14"/>
        <v>REMC.SPCEXP</v>
      </c>
      <c r="B119" s="1" t="s">
        <v>180</v>
      </c>
      <c r="C119" s="1" t="s">
        <v>255</v>
      </c>
      <c r="D119" s="1" t="s">
        <v>81</v>
      </c>
      <c r="E119" s="17">
        <v>249.71999999999997</v>
      </c>
      <c r="F119" s="17">
        <v>0</v>
      </c>
      <c r="G119" s="17">
        <v>0</v>
      </c>
      <c r="H119" s="17">
        <v>0</v>
      </c>
      <c r="I119" s="17">
        <v>0</v>
      </c>
      <c r="J119" s="17">
        <v>0</v>
      </c>
      <c r="K119" s="17">
        <v>0</v>
      </c>
      <c r="L119" s="17">
        <v>0</v>
      </c>
      <c r="M119" s="17">
        <v>0</v>
      </c>
      <c r="N119" s="17">
        <v>0</v>
      </c>
      <c r="O119" s="17">
        <v>0</v>
      </c>
      <c r="P119" s="17">
        <v>0</v>
      </c>
      <c r="Q119" s="20">
        <v>12.49</v>
      </c>
      <c r="R119" s="20">
        <v>0</v>
      </c>
      <c r="S119" s="20">
        <v>0</v>
      </c>
      <c r="T119" s="20">
        <v>0</v>
      </c>
      <c r="U119" s="20">
        <v>0</v>
      </c>
      <c r="V119" s="20">
        <v>0</v>
      </c>
      <c r="W119" s="20">
        <v>0</v>
      </c>
      <c r="X119" s="20">
        <v>0</v>
      </c>
      <c r="Y119" s="20">
        <v>0</v>
      </c>
      <c r="Z119" s="20">
        <v>0</v>
      </c>
      <c r="AA119" s="20">
        <v>0</v>
      </c>
      <c r="AB119" s="20">
        <v>0</v>
      </c>
      <c r="AC119" s="17">
        <v>46.55</v>
      </c>
      <c r="AD119" s="17">
        <v>0</v>
      </c>
      <c r="AE119" s="17">
        <v>0</v>
      </c>
      <c r="AF119" s="17">
        <v>0</v>
      </c>
      <c r="AG119" s="17">
        <v>0</v>
      </c>
      <c r="AH119" s="17">
        <v>0</v>
      </c>
      <c r="AI119" s="17">
        <v>0</v>
      </c>
      <c r="AJ119" s="17">
        <v>0</v>
      </c>
      <c r="AK119" s="17">
        <v>0</v>
      </c>
      <c r="AL119" s="17">
        <v>0</v>
      </c>
      <c r="AM119" s="17">
        <v>0</v>
      </c>
      <c r="AN119" s="17">
        <v>0</v>
      </c>
      <c r="AO119" s="20">
        <v>308.76</v>
      </c>
      <c r="AP119" s="20">
        <v>0</v>
      </c>
      <c r="AQ119" s="20">
        <v>0</v>
      </c>
      <c r="AR119" s="20">
        <v>0</v>
      </c>
      <c r="AS119" s="20">
        <v>0</v>
      </c>
      <c r="AT119" s="20">
        <v>0</v>
      </c>
      <c r="AU119" s="20">
        <v>0</v>
      </c>
      <c r="AV119" s="20">
        <v>0</v>
      </c>
      <c r="AW119" s="20">
        <v>0</v>
      </c>
      <c r="AX119" s="20">
        <v>0</v>
      </c>
      <c r="AY119" s="20">
        <v>0</v>
      </c>
      <c r="AZ119" s="20">
        <v>0</v>
      </c>
      <c r="BA119" s="17">
        <f t="shared" si="12"/>
        <v>249.71999999999997</v>
      </c>
      <c r="BB119" s="17">
        <f t="shared" si="13"/>
        <v>12.49</v>
      </c>
      <c r="BC119" s="17">
        <f t="shared" si="10"/>
        <v>46.55</v>
      </c>
      <c r="BD119" s="17">
        <f t="shared" si="11"/>
        <v>308.76</v>
      </c>
    </row>
    <row r="120" spans="1:56" x14ac:dyDescent="0.25">
      <c r="A120" t="str">
        <f t="shared" si="14"/>
        <v>CUPC.RL1</v>
      </c>
      <c r="B120" s="1" t="s">
        <v>168</v>
      </c>
      <c r="C120" s="1" t="s">
        <v>183</v>
      </c>
      <c r="D120" s="1" t="s">
        <v>183</v>
      </c>
      <c r="E120" s="17">
        <v>-102935.09999999999</v>
      </c>
      <c r="F120" s="17">
        <v>-205738.61000000002</v>
      </c>
      <c r="G120" s="17">
        <v>-96492.49</v>
      </c>
      <c r="H120" s="17">
        <v>-49462.26</v>
      </c>
      <c r="I120" s="17">
        <v>-36743.69</v>
      </c>
      <c r="J120" s="17">
        <v>-21593.509999999995</v>
      </c>
      <c r="K120" s="17">
        <v>-208107.62999999998</v>
      </c>
      <c r="L120" s="17">
        <v>-70215.62999999999</v>
      </c>
      <c r="M120" s="17">
        <v>-29772.190000000002</v>
      </c>
      <c r="N120" s="17">
        <v>-61157.09</v>
      </c>
      <c r="O120" s="17">
        <v>-86171.95</v>
      </c>
      <c r="P120" s="17">
        <v>-62495.19</v>
      </c>
      <c r="Q120" s="20">
        <v>-5146.76</v>
      </c>
      <c r="R120" s="20">
        <v>-10286.93</v>
      </c>
      <c r="S120" s="20">
        <v>-4824.62</v>
      </c>
      <c r="T120" s="20">
        <v>-2473.11</v>
      </c>
      <c r="U120" s="20">
        <v>-1837.18</v>
      </c>
      <c r="V120" s="20">
        <v>-1079.68</v>
      </c>
      <c r="W120" s="20">
        <v>-10405.379999999999</v>
      </c>
      <c r="X120" s="20">
        <v>-3510.78</v>
      </c>
      <c r="Y120" s="20">
        <v>-1488.61</v>
      </c>
      <c r="Z120" s="20">
        <v>-3057.85</v>
      </c>
      <c r="AA120" s="20">
        <v>-4308.6000000000004</v>
      </c>
      <c r="AB120" s="20">
        <v>-3124.76</v>
      </c>
      <c r="AC120" s="17">
        <v>-19188.599999999999</v>
      </c>
      <c r="AD120" s="17">
        <v>-37872.14</v>
      </c>
      <c r="AE120" s="17">
        <v>-17558.68</v>
      </c>
      <c r="AF120" s="17">
        <v>-8885.09</v>
      </c>
      <c r="AG120" s="17">
        <v>-6517.36</v>
      </c>
      <c r="AH120" s="17">
        <v>-3779.68</v>
      </c>
      <c r="AI120" s="17">
        <v>-35956.33</v>
      </c>
      <c r="AJ120" s="17">
        <v>-11967.69</v>
      </c>
      <c r="AK120" s="17">
        <v>-5004.8900000000003</v>
      </c>
      <c r="AL120" s="17">
        <v>-10142.66</v>
      </c>
      <c r="AM120" s="17">
        <v>-14090.01</v>
      </c>
      <c r="AN120" s="17">
        <v>-10077.36</v>
      </c>
      <c r="AO120" s="20">
        <v>-127270.45999999999</v>
      </c>
      <c r="AP120" s="20">
        <v>-253897.68</v>
      </c>
      <c r="AQ120" s="20">
        <v>-118875.79000000001</v>
      </c>
      <c r="AR120" s="20">
        <v>-60820.460000000006</v>
      </c>
      <c r="AS120" s="20">
        <v>-45098.23</v>
      </c>
      <c r="AT120" s="20">
        <v>-26452.869999999995</v>
      </c>
      <c r="AU120" s="20">
        <v>-254469.33999999997</v>
      </c>
      <c r="AV120" s="20">
        <v>-85694.099999999991</v>
      </c>
      <c r="AW120" s="20">
        <v>-36265.69</v>
      </c>
      <c r="AX120" s="20">
        <v>-74357.599999999991</v>
      </c>
      <c r="AY120" s="20">
        <v>-104570.56</v>
      </c>
      <c r="AZ120" s="20">
        <v>-75697.31</v>
      </c>
      <c r="BA120" s="17">
        <f t="shared" si="12"/>
        <v>-1030885.3400000001</v>
      </c>
      <c r="BB120" s="17">
        <f t="shared" si="13"/>
        <v>-51544.26</v>
      </c>
      <c r="BC120" s="17">
        <f t="shared" si="10"/>
        <v>-181040.49</v>
      </c>
      <c r="BD120" s="17">
        <f t="shared" si="11"/>
        <v>-1263470.0900000001</v>
      </c>
    </row>
    <row r="121" spans="1:56" x14ac:dyDescent="0.25">
      <c r="A121" t="str">
        <f t="shared" si="14"/>
        <v>TAU.RUN</v>
      </c>
      <c r="B121" s="1" t="s">
        <v>33</v>
      </c>
      <c r="C121" s="1" t="s">
        <v>184</v>
      </c>
      <c r="D121" s="1" t="s">
        <v>184</v>
      </c>
      <c r="E121" s="17">
        <v>-18914.580000000002</v>
      </c>
      <c r="F121" s="17">
        <v>-41957</v>
      </c>
      <c r="G121" s="17">
        <v>-12716.269999999999</v>
      </c>
      <c r="H121" s="17">
        <v>-9045.93</v>
      </c>
      <c r="I121" s="17">
        <v>-9415.76</v>
      </c>
      <c r="J121" s="17">
        <v>-14644.74</v>
      </c>
      <c r="K121" s="17">
        <v>-69374.94</v>
      </c>
      <c r="L121" s="17">
        <v>-14231.560000000001</v>
      </c>
      <c r="M121" s="17">
        <v>-3769.0400000000004</v>
      </c>
      <c r="N121" s="17">
        <v>-5688.5899999999992</v>
      </c>
      <c r="O121" s="17">
        <v>-5690.66</v>
      </c>
      <c r="P121" s="17">
        <v>-11156.66</v>
      </c>
      <c r="Q121" s="20">
        <v>-945.73</v>
      </c>
      <c r="R121" s="20">
        <v>-2097.85</v>
      </c>
      <c r="S121" s="20">
        <v>-635.80999999999995</v>
      </c>
      <c r="T121" s="20">
        <v>-452.3</v>
      </c>
      <c r="U121" s="20">
        <v>-470.79</v>
      </c>
      <c r="V121" s="20">
        <v>-732.24</v>
      </c>
      <c r="W121" s="20">
        <v>-3468.75</v>
      </c>
      <c r="X121" s="20">
        <v>-711.58</v>
      </c>
      <c r="Y121" s="20">
        <v>-188.45</v>
      </c>
      <c r="Z121" s="20">
        <v>-284.43</v>
      </c>
      <c r="AA121" s="20">
        <v>-284.52999999999997</v>
      </c>
      <c r="AB121" s="20">
        <v>-557.83000000000004</v>
      </c>
      <c r="AC121" s="17">
        <v>-3525.95</v>
      </c>
      <c r="AD121" s="17">
        <v>-7723.4</v>
      </c>
      <c r="AE121" s="17">
        <v>-2313.9699999999998</v>
      </c>
      <c r="AF121" s="17">
        <v>-1624.95</v>
      </c>
      <c r="AG121" s="17">
        <v>-1670.11</v>
      </c>
      <c r="AH121" s="17">
        <v>-2563.38</v>
      </c>
      <c r="AI121" s="17">
        <v>-11986.43</v>
      </c>
      <c r="AJ121" s="17">
        <v>-2425.65</v>
      </c>
      <c r="AK121" s="17">
        <v>-633.6</v>
      </c>
      <c r="AL121" s="17">
        <v>-943.43</v>
      </c>
      <c r="AM121" s="17">
        <v>-930.48</v>
      </c>
      <c r="AN121" s="17">
        <v>-1799.01</v>
      </c>
      <c r="AO121" s="20">
        <v>-23386.260000000002</v>
      </c>
      <c r="AP121" s="20">
        <v>-51778.25</v>
      </c>
      <c r="AQ121" s="20">
        <v>-15666.049999999997</v>
      </c>
      <c r="AR121" s="20">
        <v>-11123.18</v>
      </c>
      <c r="AS121" s="20">
        <v>-11556.660000000002</v>
      </c>
      <c r="AT121" s="20">
        <v>-17940.36</v>
      </c>
      <c r="AU121" s="20">
        <v>-84830.12</v>
      </c>
      <c r="AV121" s="20">
        <v>-17368.79</v>
      </c>
      <c r="AW121" s="20">
        <v>-4591.09</v>
      </c>
      <c r="AX121" s="20">
        <v>-6916.45</v>
      </c>
      <c r="AY121" s="20">
        <v>-6905.67</v>
      </c>
      <c r="AZ121" s="20">
        <v>-13513.5</v>
      </c>
      <c r="BA121" s="17">
        <f t="shared" si="12"/>
        <v>-216605.73</v>
      </c>
      <c r="BB121" s="17">
        <f t="shared" si="13"/>
        <v>-10830.29</v>
      </c>
      <c r="BC121" s="17">
        <f t="shared" si="10"/>
        <v>-38140.36</v>
      </c>
      <c r="BD121" s="17">
        <f t="shared" si="11"/>
        <v>-265576.38</v>
      </c>
    </row>
    <row r="122" spans="1:56" x14ac:dyDescent="0.25">
      <c r="A122" t="str">
        <f t="shared" si="14"/>
        <v>ICPL.RYMD</v>
      </c>
      <c r="B122" s="1" t="s">
        <v>55</v>
      </c>
      <c r="C122" s="1" t="s">
        <v>185</v>
      </c>
      <c r="D122" s="1" t="s">
        <v>185</v>
      </c>
      <c r="E122" s="17">
        <v>0</v>
      </c>
      <c r="F122" s="17">
        <v>0</v>
      </c>
      <c r="G122" s="17">
        <v>0</v>
      </c>
      <c r="H122" s="17">
        <v>0</v>
      </c>
      <c r="I122" s="17">
        <v>-12033.31</v>
      </c>
      <c r="J122" s="17">
        <v>-13530.51</v>
      </c>
      <c r="K122" s="17">
        <v>-52145.35</v>
      </c>
      <c r="L122" s="17">
        <v>-21420.53</v>
      </c>
      <c r="M122" s="17">
        <v>-9212.9400000000023</v>
      </c>
      <c r="N122" s="17">
        <v>-1874.6399999999999</v>
      </c>
      <c r="O122" s="17">
        <v>0</v>
      </c>
      <c r="P122" s="17">
        <v>0</v>
      </c>
      <c r="Q122" s="20">
        <v>0</v>
      </c>
      <c r="R122" s="20">
        <v>0</v>
      </c>
      <c r="S122" s="20">
        <v>0</v>
      </c>
      <c r="T122" s="20">
        <v>0</v>
      </c>
      <c r="U122" s="20">
        <v>-601.66999999999996</v>
      </c>
      <c r="V122" s="20">
        <v>-676.53</v>
      </c>
      <c r="W122" s="20">
        <v>-2607.27</v>
      </c>
      <c r="X122" s="20">
        <v>-1071.03</v>
      </c>
      <c r="Y122" s="20">
        <v>-460.65</v>
      </c>
      <c r="Z122" s="20">
        <v>-93.73</v>
      </c>
      <c r="AA122" s="20">
        <v>0</v>
      </c>
      <c r="AB122" s="20">
        <v>0</v>
      </c>
      <c r="AC122" s="17">
        <v>0</v>
      </c>
      <c r="AD122" s="17">
        <v>0</v>
      </c>
      <c r="AE122" s="17">
        <v>0</v>
      </c>
      <c r="AF122" s="17">
        <v>0</v>
      </c>
      <c r="AG122" s="17">
        <v>-2134.39</v>
      </c>
      <c r="AH122" s="17">
        <v>-2368.35</v>
      </c>
      <c r="AI122" s="17">
        <v>-9009.5499999999993</v>
      </c>
      <c r="AJ122" s="17">
        <v>-3650.96</v>
      </c>
      <c r="AK122" s="17">
        <v>-1548.75</v>
      </c>
      <c r="AL122" s="17">
        <v>-310.89999999999998</v>
      </c>
      <c r="AM122" s="17">
        <v>0</v>
      </c>
      <c r="AN122" s="17">
        <v>0</v>
      </c>
      <c r="AO122" s="20">
        <v>0</v>
      </c>
      <c r="AP122" s="20">
        <v>0</v>
      </c>
      <c r="AQ122" s="20">
        <v>0</v>
      </c>
      <c r="AR122" s="20">
        <v>0</v>
      </c>
      <c r="AS122" s="20">
        <v>-14769.369999999999</v>
      </c>
      <c r="AT122" s="20">
        <v>-16575.39</v>
      </c>
      <c r="AU122" s="20">
        <v>-63762.17</v>
      </c>
      <c r="AV122" s="20">
        <v>-26142.519999999997</v>
      </c>
      <c r="AW122" s="20">
        <v>-11222.340000000002</v>
      </c>
      <c r="AX122" s="20">
        <v>-2279.27</v>
      </c>
      <c r="AY122" s="20">
        <v>0</v>
      </c>
      <c r="AZ122" s="20">
        <v>0</v>
      </c>
      <c r="BA122" s="17">
        <f t="shared" si="12"/>
        <v>-110217.28</v>
      </c>
      <c r="BB122" s="17">
        <f t="shared" si="13"/>
        <v>-5510.8799999999992</v>
      </c>
      <c r="BC122" s="17">
        <f t="shared" si="10"/>
        <v>-19022.900000000001</v>
      </c>
      <c r="BD122" s="17">
        <f t="shared" si="11"/>
        <v>-134751.05999999997</v>
      </c>
    </row>
    <row r="123" spans="1:56" x14ac:dyDescent="0.25">
      <c r="A123" t="str">
        <f t="shared" si="14"/>
        <v>SCL.SCL1</v>
      </c>
      <c r="B123" s="1" t="s">
        <v>186</v>
      </c>
      <c r="C123" s="1" t="s">
        <v>187</v>
      </c>
      <c r="D123" s="1" t="s">
        <v>187</v>
      </c>
      <c r="E123" s="17">
        <v>49958.560000000005</v>
      </c>
      <c r="F123" s="17">
        <v>91906.059999999969</v>
      </c>
      <c r="G123" s="17">
        <v>103057.63999999998</v>
      </c>
      <c r="H123" s="17">
        <v>36678.019999999997</v>
      </c>
      <c r="I123" s="17">
        <v>73863.7</v>
      </c>
      <c r="J123" s="17">
        <v>99466.319999999978</v>
      </c>
      <c r="K123" s="17">
        <v>162298.75999999998</v>
      </c>
      <c r="L123" s="17">
        <v>41696.28</v>
      </c>
      <c r="M123" s="17">
        <v>18985.86</v>
      </c>
      <c r="N123" s="17">
        <v>17613.18</v>
      </c>
      <c r="O123" s="17">
        <v>19920.53</v>
      </c>
      <c r="P123" s="17">
        <v>15516.71</v>
      </c>
      <c r="Q123" s="20">
        <v>2497.9299999999998</v>
      </c>
      <c r="R123" s="20">
        <v>4595.3</v>
      </c>
      <c r="S123" s="20">
        <v>5152.88</v>
      </c>
      <c r="T123" s="20">
        <v>1833.9</v>
      </c>
      <c r="U123" s="20">
        <v>3693.19</v>
      </c>
      <c r="V123" s="20">
        <v>4973.32</v>
      </c>
      <c r="W123" s="20">
        <v>8114.94</v>
      </c>
      <c r="X123" s="20">
        <v>2084.81</v>
      </c>
      <c r="Y123" s="20">
        <v>949.29</v>
      </c>
      <c r="Z123" s="20">
        <v>880.66</v>
      </c>
      <c r="AA123" s="20">
        <v>996.03</v>
      </c>
      <c r="AB123" s="20">
        <v>775.84</v>
      </c>
      <c r="AC123" s="17">
        <v>9313</v>
      </c>
      <c r="AD123" s="17">
        <v>16917.97</v>
      </c>
      <c r="AE123" s="17">
        <v>18753.330000000002</v>
      </c>
      <c r="AF123" s="17">
        <v>6588.61</v>
      </c>
      <c r="AG123" s="17">
        <v>13101.46</v>
      </c>
      <c r="AH123" s="17">
        <v>17410.37</v>
      </c>
      <c r="AI123" s="17">
        <v>28041.58</v>
      </c>
      <c r="AJ123" s="17">
        <v>7106.8</v>
      </c>
      <c r="AK123" s="17">
        <v>3191.64</v>
      </c>
      <c r="AL123" s="17">
        <v>2921.08</v>
      </c>
      <c r="AM123" s="17">
        <v>3257.21</v>
      </c>
      <c r="AN123" s="17">
        <v>2502.0700000000002</v>
      </c>
      <c r="AO123" s="20">
        <v>61769.490000000005</v>
      </c>
      <c r="AP123" s="20">
        <v>113419.32999999997</v>
      </c>
      <c r="AQ123" s="20">
        <v>126963.84999999999</v>
      </c>
      <c r="AR123" s="20">
        <v>45100.53</v>
      </c>
      <c r="AS123" s="20">
        <v>90658.35</v>
      </c>
      <c r="AT123" s="20">
        <v>121850.00999999998</v>
      </c>
      <c r="AU123" s="20">
        <v>198455.27999999997</v>
      </c>
      <c r="AV123" s="20">
        <v>50887.89</v>
      </c>
      <c r="AW123" s="20">
        <v>23126.79</v>
      </c>
      <c r="AX123" s="20">
        <v>21414.92</v>
      </c>
      <c r="AY123" s="20">
        <v>24173.769999999997</v>
      </c>
      <c r="AZ123" s="20">
        <v>18794.62</v>
      </c>
      <c r="BA123" s="17">
        <f t="shared" si="12"/>
        <v>730961.62</v>
      </c>
      <c r="BB123" s="17">
        <f t="shared" si="13"/>
        <v>36548.089999999997</v>
      </c>
      <c r="BC123" s="17">
        <f t="shared" si="10"/>
        <v>129105.12000000002</v>
      </c>
      <c r="BD123" s="17">
        <f t="shared" si="11"/>
        <v>896614.83</v>
      </c>
    </row>
    <row r="124" spans="1:56" x14ac:dyDescent="0.25">
      <c r="A124" t="str">
        <f t="shared" si="14"/>
        <v>SCR.SCR1</v>
      </c>
      <c r="B124" s="1" t="s">
        <v>188</v>
      </c>
      <c r="C124" s="1" t="s">
        <v>189</v>
      </c>
      <c r="D124" s="1" t="s">
        <v>189</v>
      </c>
      <c r="E124" s="17">
        <v>-36146.549999999974</v>
      </c>
      <c r="F124" s="17">
        <v>-82795.149999999994</v>
      </c>
      <c r="G124" s="17">
        <v>-44947.570000000022</v>
      </c>
      <c r="H124" s="17">
        <v>-22065.62999999999</v>
      </c>
      <c r="I124" s="17">
        <v>-32540.059999999983</v>
      </c>
      <c r="J124" s="17">
        <v>28056.670000000006</v>
      </c>
      <c r="K124" s="17">
        <v>-8980.6900000000678</v>
      </c>
      <c r="L124" s="17">
        <v>-2123.4200000000092</v>
      </c>
      <c r="M124" s="17">
        <v>-1475.8999999999969</v>
      </c>
      <c r="N124" s="17">
        <v>-45456.750000000015</v>
      </c>
      <c r="O124" s="17">
        <v>-44549.349999999984</v>
      </c>
      <c r="P124" s="17">
        <v>-43955.889999999978</v>
      </c>
      <c r="Q124" s="20">
        <v>-1807.33</v>
      </c>
      <c r="R124" s="20">
        <v>-4139.76</v>
      </c>
      <c r="S124" s="20">
        <v>-2247.38</v>
      </c>
      <c r="T124" s="20">
        <v>-1103.28</v>
      </c>
      <c r="U124" s="20">
        <v>-1627</v>
      </c>
      <c r="V124" s="20">
        <v>1402.83</v>
      </c>
      <c r="W124" s="20">
        <v>-449.03</v>
      </c>
      <c r="X124" s="20">
        <v>-106.17</v>
      </c>
      <c r="Y124" s="20">
        <v>-73.790000000000006</v>
      </c>
      <c r="Z124" s="20">
        <v>-2272.84</v>
      </c>
      <c r="AA124" s="20">
        <v>-2227.4699999999998</v>
      </c>
      <c r="AB124" s="20">
        <v>-2197.79</v>
      </c>
      <c r="AC124" s="17">
        <v>-6738.24</v>
      </c>
      <c r="AD124" s="17">
        <v>-15240.84</v>
      </c>
      <c r="AE124" s="17">
        <v>-8179.08</v>
      </c>
      <c r="AF124" s="17">
        <v>-3963.73</v>
      </c>
      <c r="AG124" s="17">
        <v>-5771.74</v>
      </c>
      <c r="AH124" s="17">
        <v>4910.9799999999996</v>
      </c>
      <c r="AI124" s="17">
        <v>-1551.66</v>
      </c>
      <c r="AJ124" s="17">
        <v>-361.92</v>
      </c>
      <c r="AK124" s="17">
        <v>-248.11</v>
      </c>
      <c r="AL124" s="17">
        <v>-7538.82</v>
      </c>
      <c r="AM124" s="17">
        <v>-7284.28</v>
      </c>
      <c r="AN124" s="17">
        <v>-7087.89</v>
      </c>
      <c r="AO124" s="20">
        <v>-44692.119999999974</v>
      </c>
      <c r="AP124" s="20">
        <v>-102175.74999999999</v>
      </c>
      <c r="AQ124" s="20">
        <v>-55374.030000000021</v>
      </c>
      <c r="AR124" s="20">
        <v>-27132.639999999989</v>
      </c>
      <c r="AS124" s="20">
        <v>-39938.799999999981</v>
      </c>
      <c r="AT124" s="20">
        <v>34370.48000000001</v>
      </c>
      <c r="AU124" s="20">
        <v>-10981.380000000068</v>
      </c>
      <c r="AV124" s="20">
        <v>-2591.5100000000093</v>
      </c>
      <c r="AW124" s="20">
        <v>-1797.799999999997</v>
      </c>
      <c r="AX124" s="20">
        <v>-55268.410000000011</v>
      </c>
      <c r="AY124" s="20">
        <v>-54061.099999999984</v>
      </c>
      <c r="AZ124" s="20">
        <v>-53241.569999999978</v>
      </c>
      <c r="BA124" s="17">
        <f t="shared" si="12"/>
        <v>-336980.29</v>
      </c>
      <c r="BB124" s="17">
        <f t="shared" si="13"/>
        <v>-16849.010000000002</v>
      </c>
      <c r="BC124" s="17">
        <f t="shared" si="10"/>
        <v>-59055.330000000009</v>
      </c>
      <c r="BD124" s="17">
        <f t="shared" si="11"/>
        <v>-412884.63</v>
      </c>
    </row>
    <row r="125" spans="1:56" x14ac:dyDescent="0.25">
      <c r="A125" t="str">
        <f t="shared" si="14"/>
        <v>SEPI.SCR2</v>
      </c>
      <c r="B125" s="1" t="s">
        <v>190</v>
      </c>
      <c r="C125" s="1" t="s">
        <v>191</v>
      </c>
      <c r="D125" s="1" t="s">
        <v>191</v>
      </c>
      <c r="E125" s="17">
        <v>-1780.6499999999999</v>
      </c>
      <c r="F125" s="17">
        <v>-1620.3900000000003</v>
      </c>
      <c r="G125" s="17">
        <v>-967.68000000000018</v>
      </c>
      <c r="H125" s="17">
        <v>-1183.7700000000004</v>
      </c>
      <c r="I125" s="17">
        <v>-1004.59</v>
      </c>
      <c r="J125" s="17">
        <v>-733.7099999999997</v>
      </c>
      <c r="K125" s="17">
        <v>-2198.38</v>
      </c>
      <c r="L125" s="17">
        <v>-1102.5200000000002</v>
      </c>
      <c r="M125" s="17">
        <v>-1080.6299999999997</v>
      </c>
      <c r="N125" s="17">
        <v>-2573.9400000000005</v>
      </c>
      <c r="O125" s="17">
        <v>-2725.5800000000004</v>
      </c>
      <c r="P125" s="17">
        <v>-3456.0899999999997</v>
      </c>
      <c r="Q125" s="20">
        <v>-89.03</v>
      </c>
      <c r="R125" s="20">
        <v>-81.02</v>
      </c>
      <c r="S125" s="20">
        <v>-48.38</v>
      </c>
      <c r="T125" s="20">
        <v>-59.19</v>
      </c>
      <c r="U125" s="20">
        <v>-50.23</v>
      </c>
      <c r="V125" s="20">
        <v>-36.69</v>
      </c>
      <c r="W125" s="20">
        <v>-109.92</v>
      </c>
      <c r="X125" s="20">
        <v>-55.13</v>
      </c>
      <c r="Y125" s="20">
        <v>-54.03</v>
      </c>
      <c r="Z125" s="20">
        <v>-128.69999999999999</v>
      </c>
      <c r="AA125" s="20">
        <v>-136.28</v>
      </c>
      <c r="AB125" s="20">
        <v>-172.8</v>
      </c>
      <c r="AC125" s="17">
        <v>-331.94</v>
      </c>
      <c r="AD125" s="17">
        <v>-298.27999999999997</v>
      </c>
      <c r="AE125" s="17">
        <v>-176.09</v>
      </c>
      <c r="AF125" s="17">
        <v>-212.65</v>
      </c>
      <c r="AG125" s="17">
        <v>-178.19</v>
      </c>
      <c r="AH125" s="17">
        <v>-128.43</v>
      </c>
      <c r="AI125" s="17">
        <v>-379.83</v>
      </c>
      <c r="AJ125" s="17">
        <v>-187.92</v>
      </c>
      <c r="AK125" s="17">
        <v>-181.66</v>
      </c>
      <c r="AL125" s="17">
        <v>-426.88</v>
      </c>
      <c r="AM125" s="17">
        <v>-445.66</v>
      </c>
      <c r="AN125" s="17">
        <v>-557.29999999999995</v>
      </c>
      <c r="AO125" s="20">
        <v>-2201.62</v>
      </c>
      <c r="AP125" s="20">
        <v>-1999.6900000000003</v>
      </c>
      <c r="AQ125" s="20">
        <v>-1192.1500000000001</v>
      </c>
      <c r="AR125" s="20">
        <v>-1455.6100000000006</v>
      </c>
      <c r="AS125" s="20">
        <v>-1233.01</v>
      </c>
      <c r="AT125" s="20">
        <v>-898.8299999999997</v>
      </c>
      <c r="AU125" s="20">
        <v>-2688.13</v>
      </c>
      <c r="AV125" s="20">
        <v>-1345.5700000000004</v>
      </c>
      <c r="AW125" s="20">
        <v>-1316.3199999999997</v>
      </c>
      <c r="AX125" s="20">
        <v>-3129.5200000000004</v>
      </c>
      <c r="AY125" s="20">
        <v>-3307.5200000000004</v>
      </c>
      <c r="AZ125" s="20">
        <v>-4186.1899999999996</v>
      </c>
      <c r="BA125" s="17">
        <f t="shared" si="12"/>
        <v>-20427.930000000004</v>
      </c>
      <c r="BB125" s="17">
        <f t="shared" si="13"/>
        <v>-1021.3999999999999</v>
      </c>
      <c r="BC125" s="17">
        <f t="shared" si="10"/>
        <v>-3504.83</v>
      </c>
      <c r="BD125" s="17">
        <f t="shared" si="11"/>
        <v>-24954.16</v>
      </c>
    </row>
    <row r="126" spans="1:56" x14ac:dyDescent="0.25">
      <c r="A126" t="str">
        <f t="shared" si="14"/>
        <v>SEPI.SCR3</v>
      </c>
      <c r="B126" s="1" t="s">
        <v>190</v>
      </c>
      <c r="C126" s="1" t="s">
        <v>192</v>
      </c>
      <c r="D126" s="1" t="s">
        <v>192</v>
      </c>
      <c r="E126" s="17">
        <v>-5613.83</v>
      </c>
      <c r="F126" s="17">
        <v>-6457.5000000000009</v>
      </c>
      <c r="G126" s="17">
        <v>-2883.04</v>
      </c>
      <c r="H126" s="17">
        <v>-3765.7599999999998</v>
      </c>
      <c r="I126" s="17">
        <v>-2671.13</v>
      </c>
      <c r="J126" s="17">
        <v>-2153.13</v>
      </c>
      <c r="K126" s="17">
        <v>-3704.7899999999995</v>
      </c>
      <c r="L126" s="17">
        <v>-2540.0300000000002</v>
      </c>
      <c r="M126" s="17">
        <v>-2577.5300000000002</v>
      </c>
      <c r="N126" s="17">
        <v>-5553.4</v>
      </c>
      <c r="O126" s="17">
        <v>-5195.2700000000004</v>
      </c>
      <c r="P126" s="17">
        <v>-6889.01</v>
      </c>
      <c r="Q126" s="20">
        <v>-280.69</v>
      </c>
      <c r="R126" s="20">
        <v>-322.88</v>
      </c>
      <c r="S126" s="20">
        <v>-144.15</v>
      </c>
      <c r="T126" s="20">
        <v>-188.29</v>
      </c>
      <c r="U126" s="20">
        <v>-133.56</v>
      </c>
      <c r="V126" s="20">
        <v>-107.66</v>
      </c>
      <c r="W126" s="20">
        <v>-185.24</v>
      </c>
      <c r="X126" s="20">
        <v>-127</v>
      </c>
      <c r="Y126" s="20">
        <v>-128.88</v>
      </c>
      <c r="Z126" s="20">
        <v>-277.67</v>
      </c>
      <c r="AA126" s="20">
        <v>-259.76</v>
      </c>
      <c r="AB126" s="20">
        <v>-344.45</v>
      </c>
      <c r="AC126" s="17">
        <v>-1046.5</v>
      </c>
      <c r="AD126" s="17">
        <v>-1188.69</v>
      </c>
      <c r="AE126" s="17">
        <v>-524.62</v>
      </c>
      <c r="AF126" s="17">
        <v>-676.46</v>
      </c>
      <c r="AG126" s="17">
        <v>-473.79</v>
      </c>
      <c r="AH126" s="17">
        <v>-376.88</v>
      </c>
      <c r="AI126" s="17">
        <v>-640.1</v>
      </c>
      <c r="AJ126" s="17">
        <v>-432.93</v>
      </c>
      <c r="AK126" s="17">
        <v>-433.3</v>
      </c>
      <c r="AL126" s="17">
        <v>-921.01</v>
      </c>
      <c r="AM126" s="17">
        <v>-849.48</v>
      </c>
      <c r="AN126" s="17">
        <v>-1110.8499999999999</v>
      </c>
      <c r="AO126" s="20">
        <v>-6941.0199999999995</v>
      </c>
      <c r="AP126" s="20">
        <v>-7969.0700000000015</v>
      </c>
      <c r="AQ126" s="20">
        <v>-3551.81</v>
      </c>
      <c r="AR126" s="20">
        <v>-4630.51</v>
      </c>
      <c r="AS126" s="20">
        <v>-3278.48</v>
      </c>
      <c r="AT126" s="20">
        <v>-2637.67</v>
      </c>
      <c r="AU126" s="20">
        <v>-4530.13</v>
      </c>
      <c r="AV126" s="20">
        <v>-3099.96</v>
      </c>
      <c r="AW126" s="20">
        <v>-3139.7100000000005</v>
      </c>
      <c r="AX126" s="20">
        <v>-6752.08</v>
      </c>
      <c r="AY126" s="20">
        <v>-6304.51</v>
      </c>
      <c r="AZ126" s="20">
        <v>-8344.31</v>
      </c>
      <c r="BA126" s="17">
        <f t="shared" si="12"/>
        <v>-50004.420000000006</v>
      </c>
      <c r="BB126" s="17">
        <f t="shared" si="13"/>
        <v>-2500.2299999999996</v>
      </c>
      <c r="BC126" s="17">
        <f t="shared" si="10"/>
        <v>-8674.61</v>
      </c>
      <c r="BD126" s="17">
        <f t="shared" si="11"/>
        <v>-61179.26</v>
      </c>
    </row>
    <row r="127" spans="1:56" x14ac:dyDescent="0.25">
      <c r="A127" t="str">
        <f t="shared" si="14"/>
        <v>SEPI.SCR4</v>
      </c>
      <c r="B127" s="1" t="s">
        <v>190</v>
      </c>
      <c r="C127" s="1" t="s">
        <v>194</v>
      </c>
      <c r="D127" s="1" t="s">
        <v>194</v>
      </c>
      <c r="E127" s="17">
        <v>-12129.470000000005</v>
      </c>
      <c r="F127" s="17">
        <v>-15442.700000000008</v>
      </c>
      <c r="G127" s="17">
        <v>-6072.1700000000019</v>
      </c>
      <c r="H127" s="17">
        <v>-4171.4100000000008</v>
      </c>
      <c r="I127" s="17">
        <v>-4795.7100000000009</v>
      </c>
      <c r="J127" s="17">
        <v>-5283.2800000000025</v>
      </c>
      <c r="K127" s="17">
        <v>-12482.98</v>
      </c>
      <c r="L127" s="17">
        <v>-4495.2299999999987</v>
      </c>
      <c r="M127" s="17">
        <v>-5300.6200000000008</v>
      </c>
      <c r="N127" s="17">
        <v>-12258.410000000003</v>
      </c>
      <c r="O127" s="17">
        <v>-12786.230000000007</v>
      </c>
      <c r="P127" s="17">
        <v>-11867.110000000002</v>
      </c>
      <c r="Q127" s="20">
        <v>-606.47</v>
      </c>
      <c r="R127" s="20">
        <v>-772.14</v>
      </c>
      <c r="S127" s="20">
        <v>-303.61</v>
      </c>
      <c r="T127" s="20">
        <v>-208.57</v>
      </c>
      <c r="U127" s="20">
        <v>-239.79</v>
      </c>
      <c r="V127" s="20">
        <v>-264.16000000000003</v>
      </c>
      <c r="W127" s="20">
        <v>-624.15</v>
      </c>
      <c r="X127" s="20">
        <v>-224.76</v>
      </c>
      <c r="Y127" s="20">
        <v>-265.02999999999997</v>
      </c>
      <c r="Z127" s="20">
        <v>-612.91999999999996</v>
      </c>
      <c r="AA127" s="20">
        <v>-639.30999999999995</v>
      </c>
      <c r="AB127" s="20">
        <v>-593.36</v>
      </c>
      <c r="AC127" s="17">
        <v>-2261.11</v>
      </c>
      <c r="AD127" s="17">
        <v>-2842.68</v>
      </c>
      <c r="AE127" s="17">
        <v>-1104.95</v>
      </c>
      <c r="AF127" s="17">
        <v>-749.33</v>
      </c>
      <c r="AG127" s="17">
        <v>-850.63</v>
      </c>
      <c r="AH127" s="17">
        <v>-924.77</v>
      </c>
      <c r="AI127" s="17">
        <v>-2156.7800000000002</v>
      </c>
      <c r="AJ127" s="17">
        <v>-766.18</v>
      </c>
      <c r="AK127" s="17">
        <v>-891.07</v>
      </c>
      <c r="AL127" s="17">
        <v>-2033.01</v>
      </c>
      <c r="AM127" s="17">
        <v>-2090.6799999999998</v>
      </c>
      <c r="AN127" s="17">
        <v>-1913.57</v>
      </c>
      <c r="AO127" s="20">
        <v>-14997.050000000005</v>
      </c>
      <c r="AP127" s="20">
        <v>-19057.520000000008</v>
      </c>
      <c r="AQ127" s="20">
        <v>-7480.7300000000014</v>
      </c>
      <c r="AR127" s="20">
        <v>-5129.3100000000004</v>
      </c>
      <c r="AS127" s="20">
        <v>-5886.130000000001</v>
      </c>
      <c r="AT127" s="20">
        <v>-6472.2100000000028</v>
      </c>
      <c r="AU127" s="20">
        <v>-15263.91</v>
      </c>
      <c r="AV127" s="20">
        <v>-5486.1699999999992</v>
      </c>
      <c r="AW127" s="20">
        <v>-6456.72</v>
      </c>
      <c r="AX127" s="20">
        <v>-14904.340000000004</v>
      </c>
      <c r="AY127" s="20">
        <v>-15516.220000000007</v>
      </c>
      <c r="AZ127" s="20">
        <v>-14374.040000000003</v>
      </c>
      <c r="BA127" s="17">
        <f t="shared" si="12"/>
        <v>-107085.32000000002</v>
      </c>
      <c r="BB127" s="17">
        <f t="shared" si="13"/>
        <v>-5354.2699999999995</v>
      </c>
      <c r="BC127" s="17">
        <f t="shared" si="10"/>
        <v>-18584.759999999998</v>
      </c>
      <c r="BD127" s="17">
        <f t="shared" si="11"/>
        <v>-131024.35000000003</v>
      </c>
    </row>
    <row r="128" spans="1:56" x14ac:dyDescent="0.25">
      <c r="A128" t="str">
        <f t="shared" si="14"/>
        <v>SHEL.SCTG</v>
      </c>
      <c r="B128" s="1" t="s">
        <v>195</v>
      </c>
      <c r="C128" s="1" t="s">
        <v>196</v>
      </c>
      <c r="D128" s="1" t="s">
        <v>196</v>
      </c>
      <c r="E128" s="17">
        <v>7.1499999999999977</v>
      </c>
      <c r="F128" s="17">
        <v>474.68999999999994</v>
      </c>
      <c r="G128" s="17">
        <v>147.02999999999994</v>
      </c>
      <c r="H128" s="17">
        <v>0</v>
      </c>
      <c r="I128" s="17">
        <v>30.04000000000001</v>
      </c>
      <c r="J128" s="17">
        <v>2.93</v>
      </c>
      <c r="K128" s="17">
        <v>471.28000000000009</v>
      </c>
      <c r="L128" s="17">
        <v>3836.9999999999995</v>
      </c>
      <c r="M128" s="17">
        <v>0</v>
      </c>
      <c r="N128" s="17">
        <v>28.57</v>
      </c>
      <c r="O128" s="17">
        <v>477.94999999999993</v>
      </c>
      <c r="P128" s="17">
        <v>2.66</v>
      </c>
      <c r="Q128" s="20">
        <v>0.36</v>
      </c>
      <c r="R128" s="20">
        <v>23.73</v>
      </c>
      <c r="S128" s="20">
        <v>7.35</v>
      </c>
      <c r="T128" s="20">
        <v>0</v>
      </c>
      <c r="U128" s="20">
        <v>1.5</v>
      </c>
      <c r="V128" s="20">
        <v>0.15</v>
      </c>
      <c r="W128" s="20">
        <v>23.56</v>
      </c>
      <c r="X128" s="20">
        <v>191.85</v>
      </c>
      <c r="Y128" s="20">
        <v>0</v>
      </c>
      <c r="Z128" s="20">
        <v>1.43</v>
      </c>
      <c r="AA128" s="20">
        <v>23.9</v>
      </c>
      <c r="AB128" s="20">
        <v>0.13</v>
      </c>
      <c r="AC128" s="17">
        <v>1.33</v>
      </c>
      <c r="AD128" s="17">
        <v>87.38</v>
      </c>
      <c r="AE128" s="17">
        <v>26.75</v>
      </c>
      <c r="AF128" s="17">
        <v>0</v>
      </c>
      <c r="AG128" s="17">
        <v>5.33</v>
      </c>
      <c r="AH128" s="17">
        <v>0.51</v>
      </c>
      <c r="AI128" s="17">
        <v>81.430000000000007</v>
      </c>
      <c r="AJ128" s="17">
        <v>653.99</v>
      </c>
      <c r="AK128" s="17">
        <v>0</v>
      </c>
      <c r="AL128" s="17">
        <v>4.74</v>
      </c>
      <c r="AM128" s="17">
        <v>78.150000000000006</v>
      </c>
      <c r="AN128" s="17">
        <v>0.43</v>
      </c>
      <c r="AO128" s="20">
        <v>8.8399999999999981</v>
      </c>
      <c r="AP128" s="20">
        <v>585.79999999999995</v>
      </c>
      <c r="AQ128" s="20">
        <v>181.12999999999994</v>
      </c>
      <c r="AR128" s="20">
        <v>0</v>
      </c>
      <c r="AS128" s="20">
        <v>36.870000000000012</v>
      </c>
      <c r="AT128" s="20">
        <v>3.59</v>
      </c>
      <c r="AU128" s="20">
        <v>576.2700000000001</v>
      </c>
      <c r="AV128" s="20">
        <v>4682.8399999999992</v>
      </c>
      <c r="AW128" s="20">
        <v>0</v>
      </c>
      <c r="AX128" s="20">
        <v>34.74</v>
      </c>
      <c r="AY128" s="20">
        <v>579.99999999999989</v>
      </c>
      <c r="AZ128" s="20">
        <v>3.22</v>
      </c>
      <c r="BA128" s="17">
        <f t="shared" si="12"/>
        <v>5479.2999999999984</v>
      </c>
      <c r="BB128" s="17">
        <f t="shared" si="13"/>
        <v>273.95999999999998</v>
      </c>
      <c r="BC128" s="17">
        <f t="shared" si="10"/>
        <v>940.04</v>
      </c>
      <c r="BD128" s="17">
        <f t="shared" si="11"/>
        <v>6693.2999999999993</v>
      </c>
    </row>
    <row r="129" spans="1:56" x14ac:dyDescent="0.25">
      <c r="A129" t="str">
        <f t="shared" si="14"/>
        <v>TCN.SD1</v>
      </c>
      <c r="B129" s="1" t="s">
        <v>35</v>
      </c>
      <c r="C129" s="1" t="s">
        <v>197</v>
      </c>
      <c r="D129" s="1" t="s">
        <v>197</v>
      </c>
      <c r="E129" s="17">
        <v>236981.97999999995</v>
      </c>
      <c r="F129" s="17">
        <v>410841.10000000003</v>
      </c>
      <c r="G129" s="17">
        <v>238474.8000000001</v>
      </c>
      <c r="H129" s="17">
        <v>165912.63</v>
      </c>
      <c r="I129" s="17">
        <v>116929.93000000002</v>
      </c>
      <c r="J129" s="17">
        <v>202986.36999999997</v>
      </c>
      <c r="K129" s="17">
        <v>497453.59999999992</v>
      </c>
      <c r="L129" s="17">
        <v>204311.84000000003</v>
      </c>
      <c r="M129" s="17">
        <v>105811.06999999999</v>
      </c>
      <c r="N129" s="17">
        <v>120219.84</v>
      </c>
      <c r="O129" s="17">
        <v>158503.04000000001</v>
      </c>
      <c r="P129" s="17">
        <v>122047.36000000002</v>
      </c>
      <c r="Q129" s="20">
        <v>11849.1</v>
      </c>
      <c r="R129" s="20">
        <v>20542.060000000001</v>
      </c>
      <c r="S129" s="20">
        <v>11923.74</v>
      </c>
      <c r="T129" s="20">
        <v>8295.6299999999992</v>
      </c>
      <c r="U129" s="20">
        <v>5846.5</v>
      </c>
      <c r="V129" s="20">
        <v>10149.32</v>
      </c>
      <c r="W129" s="20">
        <v>24872.68</v>
      </c>
      <c r="X129" s="20">
        <v>10215.59</v>
      </c>
      <c r="Y129" s="20">
        <v>5290.55</v>
      </c>
      <c r="Z129" s="20">
        <v>6010.99</v>
      </c>
      <c r="AA129" s="20">
        <v>7925.15</v>
      </c>
      <c r="AB129" s="20">
        <v>6102.37</v>
      </c>
      <c r="AC129" s="17">
        <v>44176.89</v>
      </c>
      <c r="AD129" s="17">
        <v>75627.19</v>
      </c>
      <c r="AE129" s="17">
        <v>43395.1</v>
      </c>
      <c r="AF129" s="17">
        <v>29803.5</v>
      </c>
      <c r="AG129" s="17">
        <v>20740.27</v>
      </c>
      <c r="AH129" s="17">
        <v>35530.300000000003</v>
      </c>
      <c r="AI129" s="17">
        <v>85948.82</v>
      </c>
      <c r="AJ129" s="17">
        <v>34823.31</v>
      </c>
      <c r="AK129" s="17">
        <v>17787.509999999998</v>
      </c>
      <c r="AL129" s="17">
        <v>19937.990000000002</v>
      </c>
      <c r="AM129" s="17">
        <v>25916.9</v>
      </c>
      <c r="AN129" s="17">
        <v>19680.16</v>
      </c>
      <c r="AO129" s="20">
        <v>293007.96999999997</v>
      </c>
      <c r="AP129" s="20">
        <v>507010.35000000003</v>
      </c>
      <c r="AQ129" s="20">
        <v>293793.64000000007</v>
      </c>
      <c r="AR129" s="20">
        <v>204011.76</v>
      </c>
      <c r="AS129" s="20">
        <v>143516.70000000001</v>
      </c>
      <c r="AT129" s="20">
        <v>248665.99</v>
      </c>
      <c r="AU129" s="20">
        <v>608275.09999999986</v>
      </c>
      <c r="AV129" s="20">
        <v>249350.74000000002</v>
      </c>
      <c r="AW129" s="20">
        <v>128889.12999999999</v>
      </c>
      <c r="AX129" s="20">
        <v>146168.82</v>
      </c>
      <c r="AY129" s="20">
        <v>192345.09</v>
      </c>
      <c r="AZ129" s="20">
        <v>147829.89000000001</v>
      </c>
      <c r="BA129" s="17">
        <f t="shared" si="12"/>
        <v>2580473.5599999996</v>
      </c>
      <c r="BB129" s="17">
        <f t="shared" si="13"/>
        <v>129023.67999999999</v>
      </c>
      <c r="BC129" s="17">
        <f t="shared" si="10"/>
        <v>453367.94</v>
      </c>
      <c r="BD129" s="17">
        <f t="shared" si="11"/>
        <v>3162865.1799999997</v>
      </c>
    </row>
    <row r="130" spans="1:56" x14ac:dyDescent="0.25">
      <c r="A130" t="str">
        <f t="shared" si="14"/>
        <v>TCN.SD2</v>
      </c>
      <c r="B130" s="1" t="s">
        <v>35</v>
      </c>
      <c r="C130" s="1" t="s">
        <v>198</v>
      </c>
      <c r="D130" s="1" t="s">
        <v>198</v>
      </c>
      <c r="E130" s="17">
        <v>194965.27000000005</v>
      </c>
      <c r="F130" s="17">
        <v>422046.88000000006</v>
      </c>
      <c r="G130" s="17">
        <v>208316.99000000002</v>
      </c>
      <c r="H130" s="17">
        <v>148973.58000000002</v>
      </c>
      <c r="I130" s="17">
        <v>266687.65999999997</v>
      </c>
      <c r="J130" s="17">
        <v>198042.63999999996</v>
      </c>
      <c r="K130" s="17">
        <v>489276.17</v>
      </c>
      <c r="L130" s="17">
        <v>207392.8</v>
      </c>
      <c r="M130" s="17">
        <v>113828.05999999998</v>
      </c>
      <c r="N130" s="17">
        <v>99033.879999999976</v>
      </c>
      <c r="O130" s="17">
        <v>153994.25</v>
      </c>
      <c r="P130" s="17">
        <v>115023.66000000003</v>
      </c>
      <c r="Q130" s="20">
        <v>9748.26</v>
      </c>
      <c r="R130" s="20">
        <v>21102.34</v>
      </c>
      <c r="S130" s="20">
        <v>10415.85</v>
      </c>
      <c r="T130" s="20">
        <v>7448.68</v>
      </c>
      <c r="U130" s="20">
        <v>13334.38</v>
      </c>
      <c r="V130" s="20">
        <v>9902.1299999999992</v>
      </c>
      <c r="W130" s="20">
        <v>24463.81</v>
      </c>
      <c r="X130" s="20">
        <v>10369.64</v>
      </c>
      <c r="Y130" s="20">
        <v>5691.4</v>
      </c>
      <c r="Z130" s="20">
        <v>4951.6899999999996</v>
      </c>
      <c r="AA130" s="20">
        <v>7699.71</v>
      </c>
      <c r="AB130" s="20">
        <v>5751.18</v>
      </c>
      <c r="AC130" s="17">
        <v>36344.36</v>
      </c>
      <c r="AD130" s="17">
        <v>77689.94</v>
      </c>
      <c r="AE130" s="17">
        <v>37907.31</v>
      </c>
      <c r="AF130" s="17">
        <v>26760.68</v>
      </c>
      <c r="AG130" s="17">
        <v>47303.31</v>
      </c>
      <c r="AH130" s="17">
        <v>34664.959999999999</v>
      </c>
      <c r="AI130" s="17">
        <v>84535.95</v>
      </c>
      <c r="AJ130" s="17">
        <v>35348.43</v>
      </c>
      <c r="AK130" s="17">
        <v>19135.22</v>
      </c>
      <c r="AL130" s="17">
        <v>16424.38</v>
      </c>
      <c r="AM130" s="17">
        <v>25179.67</v>
      </c>
      <c r="AN130" s="17">
        <v>18547.580000000002</v>
      </c>
      <c r="AO130" s="20">
        <v>241057.89000000007</v>
      </c>
      <c r="AP130" s="20">
        <v>520839.16000000009</v>
      </c>
      <c r="AQ130" s="20">
        <v>256640.15000000002</v>
      </c>
      <c r="AR130" s="20">
        <v>183182.94</v>
      </c>
      <c r="AS130" s="20">
        <v>327325.34999999998</v>
      </c>
      <c r="AT130" s="20">
        <v>242609.72999999995</v>
      </c>
      <c r="AU130" s="20">
        <v>598275.92999999993</v>
      </c>
      <c r="AV130" s="20">
        <v>253110.87</v>
      </c>
      <c r="AW130" s="20">
        <v>138654.68</v>
      </c>
      <c r="AX130" s="20">
        <v>120409.94999999998</v>
      </c>
      <c r="AY130" s="20">
        <v>186873.63</v>
      </c>
      <c r="AZ130" s="20">
        <v>139322.42000000004</v>
      </c>
      <c r="BA130" s="17">
        <f t="shared" si="12"/>
        <v>2617581.84</v>
      </c>
      <c r="BB130" s="17">
        <f t="shared" si="13"/>
        <v>130879.07</v>
      </c>
      <c r="BC130" s="17">
        <f t="shared" si="10"/>
        <v>459841.78999999992</v>
      </c>
      <c r="BD130" s="17">
        <f t="shared" si="11"/>
        <v>3208302.7000000007</v>
      </c>
    </row>
    <row r="131" spans="1:56" x14ac:dyDescent="0.25">
      <c r="A131" t="str">
        <f t="shared" si="14"/>
        <v>ASTC.SD3</v>
      </c>
      <c r="B131" s="1" t="s">
        <v>199</v>
      </c>
      <c r="C131" s="1" t="s">
        <v>200</v>
      </c>
      <c r="D131" s="1" t="s">
        <v>200</v>
      </c>
      <c r="E131" s="17">
        <v>239197.39999999997</v>
      </c>
      <c r="F131" s="17">
        <v>514700.07000000018</v>
      </c>
      <c r="G131" s="17">
        <v>282881.23000000004</v>
      </c>
      <c r="H131" s="17">
        <v>188070.18999999997</v>
      </c>
      <c r="I131" s="17">
        <v>348022.43000000005</v>
      </c>
      <c r="J131" s="17">
        <v>160533.50000000003</v>
      </c>
      <c r="K131" s="17">
        <v>568482.76</v>
      </c>
      <c r="L131" s="17">
        <v>265957.73</v>
      </c>
      <c r="M131" s="17">
        <v>88801.38</v>
      </c>
      <c r="N131" s="17">
        <v>143659.20000000001</v>
      </c>
      <c r="O131" s="17">
        <v>149907.91999999998</v>
      </c>
      <c r="P131" s="17">
        <v>142692.84999999998</v>
      </c>
      <c r="Q131" s="20">
        <v>11959.87</v>
      </c>
      <c r="R131" s="20">
        <v>25735</v>
      </c>
      <c r="S131" s="20">
        <v>14144.06</v>
      </c>
      <c r="T131" s="20">
        <v>9403.51</v>
      </c>
      <c r="U131" s="20">
        <v>17401.12</v>
      </c>
      <c r="V131" s="20">
        <v>8026.68</v>
      </c>
      <c r="W131" s="20">
        <v>28424.14</v>
      </c>
      <c r="X131" s="20">
        <v>13297.89</v>
      </c>
      <c r="Y131" s="20">
        <v>4440.07</v>
      </c>
      <c r="Z131" s="20">
        <v>7182.96</v>
      </c>
      <c r="AA131" s="20">
        <v>7495.4</v>
      </c>
      <c r="AB131" s="20">
        <v>7134.64</v>
      </c>
      <c r="AC131" s="17">
        <v>44589.88</v>
      </c>
      <c r="AD131" s="17">
        <v>94745.44</v>
      </c>
      <c r="AE131" s="17">
        <v>51475.71</v>
      </c>
      <c r="AF131" s="17">
        <v>33783.75</v>
      </c>
      <c r="AG131" s="17">
        <v>61729.94</v>
      </c>
      <c r="AH131" s="17">
        <v>28099.439999999999</v>
      </c>
      <c r="AI131" s="17">
        <v>98221.07</v>
      </c>
      <c r="AJ131" s="17">
        <v>45330.35</v>
      </c>
      <c r="AK131" s="17">
        <v>14928.07</v>
      </c>
      <c r="AL131" s="17">
        <v>23825.31</v>
      </c>
      <c r="AM131" s="17">
        <v>24511.51</v>
      </c>
      <c r="AN131" s="17">
        <v>23009.25</v>
      </c>
      <c r="AO131" s="20">
        <v>295747.14999999997</v>
      </c>
      <c r="AP131" s="20">
        <v>635180.51000000024</v>
      </c>
      <c r="AQ131" s="20">
        <v>348501.00000000006</v>
      </c>
      <c r="AR131" s="20">
        <v>231257.44999999998</v>
      </c>
      <c r="AS131" s="20">
        <v>427153.49000000005</v>
      </c>
      <c r="AT131" s="20">
        <v>196659.62000000002</v>
      </c>
      <c r="AU131" s="20">
        <v>695127.97</v>
      </c>
      <c r="AV131" s="20">
        <v>324585.96999999997</v>
      </c>
      <c r="AW131" s="20">
        <v>108169.52000000002</v>
      </c>
      <c r="AX131" s="20">
        <v>174667.47</v>
      </c>
      <c r="AY131" s="20">
        <v>181914.83</v>
      </c>
      <c r="AZ131" s="20">
        <v>172836.74</v>
      </c>
      <c r="BA131" s="17">
        <f t="shared" si="12"/>
        <v>3092906.66</v>
      </c>
      <c r="BB131" s="17">
        <f t="shared" si="13"/>
        <v>154645.34</v>
      </c>
      <c r="BC131" s="17">
        <f t="shared" si="10"/>
        <v>544249.72</v>
      </c>
      <c r="BD131" s="17">
        <f t="shared" si="11"/>
        <v>3791801.7200000007</v>
      </c>
    </row>
    <row r="132" spans="1:56" x14ac:dyDescent="0.25">
      <c r="A132" t="str">
        <f t="shared" si="14"/>
        <v>ASTC.SD4</v>
      </c>
      <c r="B132" s="1" t="s">
        <v>199</v>
      </c>
      <c r="C132" s="1" t="s">
        <v>201</v>
      </c>
      <c r="D132" s="1" t="s">
        <v>201</v>
      </c>
      <c r="E132" s="17">
        <v>317360.31</v>
      </c>
      <c r="F132" s="17">
        <v>531089.64999999991</v>
      </c>
      <c r="G132" s="17">
        <v>299156.49</v>
      </c>
      <c r="H132" s="17">
        <v>197793.99</v>
      </c>
      <c r="I132" s="17">
        <v>354360.7</v>
      </c>
      <c r="J132" s="17">
        <v>215519.92</v>
      </c>
      <c r="K132" s="17">
        <v>616980.18000000005</v>
      </c>
      <c r="L132" s="17">
        <v>302725.84999999998</v>
      </c>
      <c r="M132" s="17">
        <v>147985.60999999999</v>
      </c>
      <c r="N132" s="17">
        <v>154685.78</v>
      </c>
      <c r="O132" s="17">
        <v>207628.71999999997</v>
      </c>
      <c r="P132" s="17">
        <v>136424.29999999999</v>
      </c>
      <c r="Q132" s="20">
        <v>15868.02</v>
      </c>
      <c r="R132" s="20">
        <v>26554.48</v>
      </c>
      <c r="S132" s="20">
        <v>14957.82</v>
      </c>
      <c r="T132" s="20">
        <v>9889.7000000000007</v>
      </c>
      <c r="U132" s="20">
        <v>17718.04</v>
      </c>
      <c r="V132" s="20">
        <v>10776</v>
      </c>
      <c r="W132" s="20">
        <v>30849.01</v>
      </c>
      <c r="X132" s="20">
        <v>15136.29</v>
      </c>
      <c r="Y132" s="20">
        <v>7399.28</v>
      </c>
      <c r="Z132" s="20">
        <v>7734.29</v>
      </c>
      <c r="AA132" s="20">
        <v>10381.44</v>
      </c>
      <c r="AB132" s="20">
        <v>6821.22</v>
      </c>
      <c r="AC132" s="17">
        <v>59160.58</v>
      </c>
      <c r="AD132" s="17">
        <v>97762.42</v>
      </c>
      <c r="AE132" s="17">
        <v>54437.31</v>
      </c>
      <c r="AF132" s="17">
        <v>35530.47</v>
      </c>
      <c r="AG132" s="17">
        <v>62854.18</v>
      </c>
      <c r="AH132" s="17">
        <v>37724.14</v>
      </c>
      <c r="AI132" s="17">
        <v>106600.33</v>
      </c>
      <c r="AJ132" s="17">
        <v>51597.18</v>
      </c>
      <c r="AK132" s="17">
        <v>24877.32</v>
      </c>
      <c r="AL132" s="17">
        <v>25654.03</v>
      </c>
      <c r="AM132" s="17">
        <v>33949.46</v>
      </c>
      <c r="AN132" s="17">
        <v>21998.44</v>
      </c>
      <c r="AO132" s="20">
        <v>392388.91000000003</v>
      </c>
      <c r="AP132" s="20">
        <v>655406.54999999993</v>
      </c>
      <c r="AQ132" s="20">
        <v>368551.62</v>
      </c>
      <c r="AR132" s="20">
        <v>243214.16</v>
      </c>
      <c r="AS132" s="20">
        <v>434932.92</v>
      </c>
      <c r="AT132" s="20">
        <v>264020.06</v>
      </c>
      <c r="AU132" s="20">
        <v>754429.52</v>
      </c>
      <c r="AV132" s="20">
        <v>369459.31999999995</v>
      </c>
      <c r="AW132" s="20">
        <v>180262.21</v>
      </c>
      <c r="AX132" s="20">
        <v>188074.1</v>
      </c>
      <c r="AY132" s="20">
        <v>251959.61999999997</v>
      </c>
      <c r="AZ132" s="20">
        <v>165243.96</v>
      </c>
      <c r="BA132" s="17">
        <f t="shared" si="12"/>
        <v>3481711.4999999991</v>
      </c>
      <c r="BB132" s="17">
        <f t="shared" si="13"/>
        <v>174085.59</v>
      </c>
      <c r="BC132" s="17">
        <f t="shared" si="10"/>
        <v>612145.86</v>
      </c>
      <c r="BD132" s="17">
        <f t="shared" si="11"/>
        <v>4267942.95</v>
      </c>
    </row>
    <row r="133" spans="1:56" x14ac:dyDescent="0.25">
      <c r="A133" t="str">
        <f t="shared" si="14"/>
        <v>EPPA.SD5</v>
      </c>
      <c r="B133" s="1" t="s">
        <v>203</v>
      </c>
      <c r="C133" s="1" t="s">
        <v>202</v>
      </c>
      <c r="D133" s="1" t="s">
        <v>202</v>
      </c>
      <c r="E133" s="17">
        <v>229604.14</v>
      </c>
      <c r="F133" s="17">
        <v>438078.05000000005</v>
      </c>
      <c r="G133" s="17">
        <v>347014.28999999992</v>
      </c>
      <c r="H133" s="17">
        <v>185238.23000000004</v>
      </c>
      <c r="I133" s="17">
        <v>272583.7</v>
      </c>
      <c r="J133" s="17">
        <v>203984.7</v>
      </c>
      <c r="K133" s="17">
        <v>413063.21000000014</v>
      </c>
      <c r="L133" s="17">
        <v>286792.75</v>
      </c>
      <c r="M133" s="17">
        <v>144131.18000000002</v>
      </c>
      <c r="N133" s="17">
        <v>146089.27000000002</v>
      </c>
      <c r="O133" s="17">
        <v>203304.49000000005</v>
      </c>
      <c r="P133" s="17">
        <v>144048.34000000003</v>
      </c>
      <c r="Q133" s="20">
        <v>11480.21</v>
      </c>
      <c r="R133" s="20">
        <v>21903.9</v>
      </c>
      <c r="S133" s="20">
        <v>17350.71</v>
      </c>
      <c r="T133" s="20">
        <v>9261.91</v>
      </c>
      <c r="U133" s="20">
        <v>13629.19</v>
      </c>
      <c r="V133" s="20">
        <v>10199.24</v>
      </c>
      <c r="W133" s="20">
        <v>20653.16</v>
      </c>
      <c r="X133" s="20">
        <v>14339.64</v>
      </c>
      <c r="Y133" s="20">
        <v>7206.56</v>
      </c>
      <c r="Z133" s="20">
        <v>7304.46</v>
      </c>
      <c r="AA133" s="20">
        <v>10165.219999999999</v>
      </c>
      <c r="AB133" s="20">
        <v>7202.42</v>
      </c>
      <c r="AC133" s="17">
        <v>42801.55</v>
      </c>
      <c r="AD133" s="17">
        <v>80640.94</v>
      </c>
      <c r="AE133" s="17">
        <v>63145.96</v>
      </c>
      <c r="AF133" s="17">
        <v>33275.03</v>
      </c>
      <c r="AG133" s="17">
        <v>48349.11</v>
      </c>
      <c r="AH133" s="17">
        <v>35705.040000000001</v>
      </c>
      <c r="AI133" s="17">
        <v>71368.06</v>
      </c>
      <c r="AJ133" s="17">
        <v>48881.52</v>
      </c>
      <c r="AK133" s="17">
        <v>24229.360000000001</v>
      </c>
      <c r="AL133" s="17">
        <v>24228.33</v>
      </c>
      <c r="AM133" s="17">
        <v>33242.410000000003</v>
      </c>
      <c r="AN133" s="17">
        <v>23227.82</v>
      </c>
      <c r="AO133" s="20">
        <v>283885.90000000002</v>
      </c>
      <c r="AP133" s="20">
        <v>540622.89000000013</v>
      </c>
      <c r="AQ133" s="20">
        <v>427510.95999999996</v>
      </c>
      <c r="AR133" s="20">
        <v>227775.17000000004</v>
      </c>
      <c r="AS133" s="20">
        <v>334562</v>
      </c>
      <c r="AT133" s="20">
        <v>249888.98</v>
      </c>
      <c r="AU133" s="20">
        <v>505084.43000000011</v>
      </c>
      <c r="AV133" s="20">
        <v>350013.91000000003</v>
      </c>
      <c r="AW133" s="20">
        <v>175567.10000000003</v>
      </c>
      <c r="AX133" s="20">
        <v>177622.06</v>
      </c>
      <c r="AY133" s="20">
        <v>246712.12000000005</v>
      </c>
      <c r="AZ133" s="20">
        <v>174478.58000000005</v>
      </c>
      <c r="BA133" s="17">
        <f t="shared" ref="BA133:BA155" si="15">SUM(E133:P133)</f>
        <v>3013932.3500000006</v>
      </c>
      <c r="BB133" s="17">
        <f t="shared" ref="BB133:BB155" si="16">SUM(Q133:AB133)</f>
        <v>150696.62000000002</v>
      </c>
      <c r="BC133" s="17">
        <f t="shared" si="10"/>
        <v>529095.13</v>
      </c>
      <c r="BD133" s="17">
        <f t="shared" si="11"/>
        <v>3693724.1000000006</v>
      </c>
    </row>
    <row r="134" spans="1:56" x14ac:dyDescent="0.25">
      <c r="A134" t="str">
        <f t="shared" si="14"/>
        <v>EPPA.SD6</v>
      </c>
      <c r="B134" s="1" t="s">
        <v>203</v>
      </c>
      <c r="C134" s="1" t="s">
        <v>204</v>
      </c>
      <c r="D134" s="1" t="s">
        <v>204</v>
      </c>
      <c r="E134" s="17">
        <v>384314.36999999994</v>
      </c>
      <c r="F134" s="17">
        <v>696797.81999999983</v>
      </c>
      <c r="G134" s="17">
        <v>318889.68</v>
      </c>
      <c r="H134" s="17">
        <v>208872.49999999994</v>
      </c>
      <c r="I134" s="17">
        <v>109720.12999999999</v>
      </c>
      <c r="J134" s="17">
        <v>0</v>
      </c>
      <c r="K134" s="17">
        <v>437780.03</v>
      </c>
      <c r="L134" s="17">
        <v>197196.49000000002</v>
      </c>
      <c r="M134" s="17">
        <v>185552.36000000004</v>
      </c>
      <c r="N134" s="17">
        <v>166008.08999999991</v>
      </c>
      <c r="O134" s="17">
        <v>188980.65000000005</v>
      </c>
      <c r="P134" s="17">
        <v>179936.89000000007</v>
      </c>
      <c r="Q134" s="20">
        <v>19215.72</v>
      </c>
      <c r="R134" s="20">
        <v>34839.89</v>
      </c>
      <c r="S134" s="20">
        <v>15944.48</v>
      </c>
      <c r="T134" s="20">
        <v>10443.629999999999</v>
      </c>
      <c r="U134" s="20">
        <v>5486.01</v>
      </c>
      <c r="V134" s="20">
        <v>0</v>
      </c>
      <c r="W134" s="20">
        <v>21889</v>
      </c>
      <c r="X134" s="20">
        <v>9859.82</v>
      </c>
      <c r="Y134" s="20">
        <v>9277.6200000000008</v>
      </c>
      <c r="Z134" s="20">
        <v>8300.4</v>
      </c>
      <c r="AA134" s="20">
        <v>9449.0300000000007</v>
      </c>
      <c r="AB134" s="20">
        <v>8996.84</v>
      </c>
      <c r="AC134" s="17">
        <v>71641.789999999994</v>
      </c>
      <c r="AD134" s="17">
        <v>128265.8</v>
      </c>
      <c r="AE134" s="17">
        <v>58028.15</v>
      </c>
      <c r="AF134" s="17">
        <v>37520.550000000003</v>
      </c>
      <c r="AG134" s="17">
        <v>19461.439999999999</v>
      </c>
      <c r="AH134" s="17">
        <v>0</v>
      </c>
      <c r="AI134" s="17">
        <v>75638.570000000007</v>
      </c>
      <c r="AJ134" s="17">
        <v>33610.550000000003</v>
      </c>
      <c r="AK134" s="17">
        <v>31192.53</v>
      </c>
      <c r="AL134" s="17">
        <v>27531.79</v>
      </c>
      <c r="AM134" s="17">
        <v>30900.31</v>
      </c>
      <c r="AN134" s="17">
        <v>29014.85</v>
      </c>
      <c r="AO134" s="20">
        <v>475171.87999999995</v>
      </c>
      <c r="AP134" s="20">
        <v>859903.50999999989</v>
      </c>
      <c r="AQ134" s="20">
        <v>392862.31</v>
      </c>
      <c r="AR134" s="20">
        <v>256836.67999999993</v>
      </c>
      <c r="AS134" s="20">
        <v>134667.57999999999</v>
      </c>
      <c r="AT134" s="20">
        <v>0</v>
      </c>
      <c r="AU134" s="20">
        <v>535307.60000000009</v>
      </c>
      <c r="AV134" s="20">
        <v>240666.86000000004</v>
      </c>
      <c r="AW134" s="20">
        <v>226022.51000000004</v>
      </c>
      <c r="AX134" s="20">
        <v>201840.27999999991</v>
      </c>
      <c r="AY134" s="20">
        <v>229329.99000000005</v>
      </c>
      <c r="AZ134" s="20">
        <v>217948.58000000007</v>
      </c>
      <c r="BA134" s="17">
        <f t="shared" si="15"/>
        <v>3074049.0099999993</v>
      </c>
      <c r="BB134" s="17">
        <f t="shared" si="16"/>
        <v>153702.43999999997</v>
      </c>
      <c r="BC134" s="17">
        <f t="shared" ref="BC134:BC155" si="17">SUM(AC134:AN134)</f>
        <v>542806.32999999996</v>
      </c>
      <c r="BD134" s="17">
        <f t="shared" ref="BD134:BD155" si="18">SUM(AO134:AZ134)</f>
        <v>3770557.7800000003</v>
      </c>
    </row>
    <row r="135" spans="1:56" x14ac:dyDescent="0.25">
      <c r="A135" t="str">
        <f t="shared" si="14"/>
        <v>TCN.SH1</v>
      </c>
      <c r="B135" s="1" t="s">
        <v>35</v>
      </c>
      <c r="C135" s="1" t="s">
        <v>205</v>
      </c>
      <c r="D135" s="1" t="s">
        <v>205</v>
      </c>
      <c r="E135" s="17">
        <v>-233635.96000000002</v>
      </c>
      <c r="F135" s="17">
        <v>-621930.18000000005</v>
      </c>
      <c r="G135" s="17">
        <v>-291465.79000000004</v>
      </c>
      <c r="H135" s="17">
        <v>-176043.85999999996</v>
      </c>
      <c r="I135" s="17">
        <v>-365219.28</v>
      </c>
      <c r="J135" s="17">
        <v>-225577.24000000002</v>
      </c>
      <c r="K135" s="17">
        <v>-756058.03999999992</v>
      </c>
      <c r="L135" s="17">
        <v>-359331.89</v>
      </c>
      <c r="M135" s="17">
        <v>-178175.74000000002</v>
      </c>
      <c r="N135" s="17">
        <v>-243537.50999999998</v>
      </c>
      <c r="O135" s="17">
        <v>-326105.06</v>
      </c>
      <c r="P135" s="17">
        <v>-227939.31000000003</v>
      </c>
      <c r="Q135" s="20">
        <v>-11681.8</v>
      </c>
      <c r="R135" s="20">
        <v>-31096.51</v>
      </c>
      <c r="S135" s="20">
        <v>-14573.29</v>
      </c>
      <c r="T135" s="20">
        <v>-8802.19</v>
      </c>
      <c r="U135" s="20">
        <v>-18260.96</v>
      </c>
      <c r="V135" s="20">
        <v>-11278.86</v>
      </c>
      <c r="W135" s="20">
        <v>-37802.9</v>
      </c>
      <c r="X135" s="20">
        <v>-17966.59</v>
      </c>
      <c r="Y135" s="20">
        <v>-8908.7900000000009</v>
      </c>
      <c r="Z135" s="20">
        <v>-12176.88</v>
      </c>
      <c r="AA135" s="20">
        <v>-16305.25</v>
      </c>
      <c r="AB135" s="20">
        <v>-11396.97</v>
      </c>
      <c r="AC135" s="17">
        <v>-43553.14</v>
      </c>
      <c r="AD135" s="17">
        <v>-114484.25</v>
      </c>
      <c r="AE135" s="17">
        <v>-53037.84</v>
      </c>
      <c r="AF135" s="17">
        <v>-31623.42</v>
      </c>
      <c r="AG135" s="17">
        <v>-64780.21</v>
      </c>
      <c r="AH135" s="17">
        <v>-39484.550000000003</v>
      </c>
      <c r="AI135" s="17">
        <v>-130629.87</v>
      </c>
      <c r="AJ135" s="17">
        <v>-61245.23</v>
      </c>
      <c r="AK135" s="17">
        <v>-29952.47</v>
      </c>
      <c r="AL135" s="17">
        <v>-40389.74</v>
      </c>
      <c r="AM135" s="17">
        <v>-53321.58</v>
      </c>
      <c r="AN135" s="17">
        <v>-36755.25</v>
      </c>
      <c r="AO135" s="20">
        <v>-288870.90000000002</v>
      </c>
      <c r="AP135" s="20">
        <v>-767510.94000000006</v>
      </c>
      <c r="AQ135" s="20">
        <v>-359076.92000000004</v>
      </c>
      <c r="AR135" s="20">
        <v>-216469.46999999997</v>
      </c>
      <c r="AS135" s="20">
        <v>-448260.45000000007</v>
      </c>
      <c r="AT135" s="20">
        <v>-276340.65000000002</v>
      </c>
      <c r="AU135" s="20">
        <v>-924490.80999999994</v>
      </c>
      <c r="AV135" s="20">
        <v>-438543.71</v>
      </c>
      <c r="AW135" s="20">
        <v>-217037.00000000003</v>
      </c>
      <c r="AX135" s="20">
        <v>-296104.13</v>
      </c>
      <c r="AY135" s="20">
        <v>-395731.89</v>
      </c>
      <c r="AZ135" s="20">
        <v>-276091.53000000003</v>
      </c>
      <c r="BA135" s="17">
        <f t="shared" si="15"/>
        <v>-4005019.8600000003</v>
      </c>
      <c r="BB135" s="17">
        <f t="shared" si="16"/>
        <v>-200250.99000000002</v>
      </c>
      <c r="BC135" s="17">
        <f t="shared" si="17"/>
        <v>-699257.54999999993</v>
      </c>
      <c r="BD135" s="17">
        <f t="shared" si="18"/>
        <v>-4904528.4000000004</v>
      </c>
    </row>
    <row r="136" spans="1:56" x14ac:dyDescent="0.25">
      <c r="A136" t="str">
        <f t="shared" si="14"/>
        <v>TCN.SH2</v>
      </c>
      <c r="B136" s="1" t="s">
        <v>35</v>
      </c>
      <c r="C136" s="1" t="s">
        <v>206</v>
      </c>
      <c r="D136" s="1" t="s">
        <v>206</v>
      </c>
      <c r="E136" s="17">
        <v>-230777.01</v>
      </c>
      <c r="F136" s="17">
        <v>-618686.94999999984</v>
      </c>
      <c r="G136" s="17">
        <v>-278642.94</v>
      </c>
      <c r="H136" s="17">
        <v>-193034.27</v>
      </c>
      <c r="I136" s="17">
        <v>-371290.16000000003</v>
      </c>
      <c r="J136" s="17">
        <v>-234865.81</v>
      </c>
      <c r="K136" s="17">
        <v>-740792.81</v>
      </c>
      <c r="L136" s="17">
        <v>-358409.93000000005</v>
      </c>
      <c r="M136" s="17">
        <v>-183472.44999999998</v>
      </c>
      <c r="N136" s="17">
        <v>-206357.4</v>
      </c>
      <c r="O136" s="17">
        <v>-333391.93999999994</v>
      </c>
      <c r="P136" s="17">
        <v>-251512.78999999998</v>
      </c>
      <c r="Q136" s="20">
        <v>-11538.85</v>
      </c>
      <c r="R136" s="20">
        <v>-30934.35</v>
      </c>
      <c r="S136" s="20">
        <v>-13932.15</v>
      </c>
      <c r="T136" s="20">
        <v>-9651.7099999999991</v>
      </c>
      <c r="U136" s="20">
        <v>-18564.509999999998</v>
      </c>
      <c r="V136" s="20">
        <v>-11743.29</v>
      </c>
      <c r="W136" s="20">
        <v>-37039.64</v>
      </c>
      <c r="X136" s="20">
        <v>-17920.5</v>
      </c>
      <c r="Y136" s="20">
        <v>-9173.6200000000008</v>
      </c>
      <c r="Z136" s="20">
        <v>-10317.870000000001</v>
      </c>
      <c r="AA136" s="20">
        <v>-16669.599999999999</v>
      </c>
      <c r="AB136" s="20">
        <v>-12575.64</v>
      </c>
      <c r="AC136" s="17">
        <v>-43020.19</v>
      </c>
      <c r="AD136" s="17">
        <v>-113887.24</v>
      </c>
      <c r="AE136" s="17">
        <v>-50704.47</v>
      </c>
      <c r="AF136" s="17">
        <v>-34675.47</v>
      </c>
      <c r="AG136" s="17">
        <v>-65857.02</v>
      </c>
      <c r="AH136" s="17">
        <v>-41110.400000000001</v>
      </c>
      <c r="AI136" s="17">
        <v>-127992.38</v>
      </c>
      <c r="AJ136" s="17">
        <v>-61088.09</v>
      </c>
      <c r="AK136" s="17">
        <v>-30842.880000000001</v>
      </c>
      <c r="AL136" s="17">
        <v>-34223.56</v>
      </c>
      <c r="AM136" s="17">
        <v>-54513.06</v>
      </c>
      <c r="AN136" s="17">
        <v>-40556.480000000003</v>
      </c>
      <c r="AO136" s="20">
        <v>-285336.05000000005</v>
      </c>
      <c r="AP136" s="20">
        <v>-763508.5399999998</v>
      </c>
      <c r="AQ136" s="20">
        <v>-343279.56000000006</v>
      </c>
      <c r="AR136" s="20">
        <v>-237361.44999999998</v>
      </c>
      <c r="AS136" s="20">
        <v>-455711.69000000006</v>
      </c>
      <c r="AT136" s="20">
        <v>-287719.5</v>
      </c>
      <c r="AU136" s="20">
        <v>-905824.83000000007</v>
      </c>
      <c r="AV136" s="20">
        <v>-437418.52</v>
      </c>
      <c r="AW136" s="20">
        <v>-223488.94999999998</v>
      </c>
      <c r="AX136" s="20">
        <v>-250898.83</v>
      </c>
      <c r="AY136" s="20">
        <v>-404574.59999999992</v>
      </c>
      <c r="AZ136" s="20">
        <v>-304644.90999999997</v>
      </c>
      <c r="BA136" s="17">
        <f t="shared" si="15"/>
        <v>-4001234.4600000004</v>
      </c>
      <c r="BB136" s="17">
        <f t="shared" si="16"/>
        <v>-200061.72999999998</v>
      </c>
      <c r="BC136" s="17">
        <f t="shared" si="17"/>
        <v>-698471.24</v>
      </c>
      <c r="BD136" s="17">
        <f t="shared" si="18"/>
        <v>-4899767.4300000006</v>
      </c>
    </row>
    <row r="137" spans="1:56" x14ac:dyDescent="0.25">
      <c r="A137" t="str">
        <f t="shared" si="14"/>
        <v>SHEL.SHCG</v>
      </c>
      <c r="B137" s="1" t="s">
        <v>195</v>
      </c>
      <c r="C137" s="1" t="s">
        <v>209</v>
      </c>
      <c r="D137" s="1" t="s">
        <v>209</v>
      </c>
      <c r="E137" s="17">
        <v>-23.13</v>
      </c>
      <c r="F137" s="17">
        <v>-108.86999999999999</v>
      </c>
      <c r="G137" s="17">
        <v>-21.339999999999996</v>
      </c>
      <c r="H137" s="17">
        <v>-29.17</v>
      </c>
      <c r="I137" s="17">
        <v>0</v>
      </c>
      <c r="J137" s="17">
        <v>0</v>
      </c>
      <c r="K137" s="17">
        <v>0</v>
      </c>
      <c r="L137" s="17">
        <v>0</v>
      </c>
      <c r="M137" s="17">
        <v>0</v>
      </c>
      <c r="N137" s="17">
        <v>0</v>
      </c>
      <c r="O137" s="17">
        <v>-7.4</v>
      </c>
      <c r="P137" s="17">
        <v>-5.8900000000000006</v>
      </c>
      <c r="Q137" s="20">
        <v>-1.1599999999999999</v>
      </c>
      <c r="R137" s="20">
        <v>-5.44</v>
      </c>
      <c r="S137" s="20">
        <v>-1.07</v>
      </c>
      <c r="T137" s="20">
        <v>-1.46</v>
      </c>
      <c r="U137" s="20">
        <v>0</v>
      </c>
      <c r="V137" s="20">
        <v>0</v>
      </c>
      <c r="W137" s="20">
        <v>0</v>
      </c>
      <c r="X137" s="20">
        <v>0</v>
      </c>
      <c r="Y137" s="20">
        <v>0</v>
      </c>
      <c r="Z137" s="20">
        <v>0</v>
      </c>
      <c r="AA137" s="20">
        <v>-0.37</v>
      </c>
      <c r="AB137" s="20">
        <v>-0.28999999999999998</v>
      </c>
      <c r="AC137" s="17">
        <v>-4.3099999999999996</v>
      </c>
      <c r="AD137" s="17">
        <v>-20.04</v>
      </c>
      <c r="AE137" s="17">
        <v>-3.88</v>
      </c>
      <c r="AF137" s="17">
        <v>-5.24</v>
      </c>
      <c r="AG137" s="17">
        <v>0</v>
      </c>
      <c r="AH137" s="17">
        <v>0</v>
      </c>
      <c r="AI137" s="17">
        <v>0</v>
      </c>
      <c r="AJ137" s="17">
        <v>0</v>
      </c>
      <c r="AK137" s="17">
        <v>0</v>
      </c>
      <c r="AL137" s="17">
        <v>0</v>
      </c>
      <c r="AM137" s="17">
        <v>-1.21</v>
      </c>
      <c r="AN137" s="17">
        <v>-0.95</v>
      </c>
      <c r="AO137" s="20">
        <v>-28.599999999999998</v>
      </c>
      <c r="AP137" s="20">
        <v>-134.35</v>
      </c>
      <c r="AQ137" s="20">
        <v>-26.289999999999996</v>
      </c>
      <c r="AR137" s="20">
        <v>-35.870000000000005</v>
      </c>
      <c r="AS137" s="20">
        <v>0</v>
      </c>
      <c r="AT137" s="20">
        <v>0</v>
      </c>
      <c r="AU137" s="20">
        <v>0</v>
      </c>
      <c r="AV137" s="20">
        <v>0</v>
      </c>
      <c r="AW137" s="20">
        <v>0</v>
      </c>
      <c r="AX137" s="20">
        <v>0</v>
      </c>
      <c r="AY137" s="20">
        <v>-8.98</v>
      </c>
      <c r="AZ137" s="20">
        <v>-7.1300000000000008</v>
      </c>
      <c r="BA137" s="17">
        <f t="shared" si="15"/>
        <v>-195.8</v>
      </c>
      <c r="BB137" s="17">
        <f t="shared" si="16"/>
        <v>-9.7899999999999991</v>
      </c>
      <c r="BC137" s="17">
        <f t="shared" si="17"/>
        <v>-35.630000000000003</v>
      </c>
      <c r="BD137" s="17">
        <f t="shared" si="18"/>
        <v>-241.21999999999997</v>
      </c>
    </row>
    <row r="138" spans="1:56" x14ac:dyDescent="0.25">
      <c r="A138" t="str">
        <f t="shared" si="14"/>
        <v>NESI.BCHIMP</v>
      </c>
      <c r="B138" s="1" t="s">
        <v>213</v>
      </c>
      <c r="C138" s="1" t="s">
        <v>214</v>
      </c>
      <c r="D138" s="1" t="s">
        <v>22</v>
      </c>
      <c r="E138" s="17">
        <v>-43958.240000000005</v>
      </c>
      <c r="F138" s="17">
        <v>-85555.72</v>
      </c>
      <c r="G138" s="17">
        <v>-46172.71</v>
      </c>
      <c r="H138" s="17">
        <v>-22719.21</v>
      </c>
      <c r="I138" s="17">
        <v>-17411.79</v>
      </c>
      <c r="J138" s="17">
        <v>-21005.599999999999</v>
      </c>
      <c r="K138" s="17">
        <v>-137181.22</v>
      </c>
      <c r="L138" s="17">
        <v>-38056.259999999995</v>
      </c>
      <c r="M138" s="17">
        <v>-2832.78</v>
      </c>
      <c r="N138" s="17">
        <v>-11329.84</v>
      </c>
      <c r="O138" s="17">
        <v>-19300.54</v>
      </c>
      <c r="P138" s="17">
        <v>-5370.9</v>
      </c>
      <c r="Q138" s="20">
        <v>-2197.91</v>
      </c>
      <c r="R138" s="20">
        <v>-4277.79</v>
      </c>
      <c r="S138" s="20">
        <v>-2308.64</v>
      </c>
      <c r="T138" s="20">
        <v>-1135.96</v>
      </c>
      <c r="U138" s="20">
        <v>-870.59</v>
      </c>
      <c r="V138" s="20">
        <v>-1050.28</v>
      </c>
      <c r="W138" s="20">
        <v>-6859.06</v>
      </c>
      <c r="X138" s="20">
        <v>-1902.81</v>
      </c>
      <c r="Y138" s="20">
        <v>-141.63999999999999</v>
      </c>
      <c r="Z138" s="20">
        <v>-566.49</v>
      </c>
      <c r="AA138" s="20">
        <v>-965.03</v>
      </c>
      <c r="AB138" s="20">
        <v>-268.55</v>
      </c>
      <c r="AC138" s="17">
        <v>-8194.4599999999991</v>
      </c>
      <c r="AD138" s="17">
        <v>-15749.01</v>
      </c>
      <c r="AE138" s="17">
        <v>-8402.02</v>
      </c>
      <c r="AF138" s="17">
        <v>-4081.14</v>
      </c>
      <c r="AG138" s="17">
        <v>-3088.39</v>
      </c>
      <c r="AH138" s="17">
        <v>-3676.77</v>
      </c>
      <c r="AI138" s="17">
        <v>-23701.84</v>
      </c>
      <c r="AJ138" s="17">
        <v>-6486.38</v>
      </c>
      <c r="AK138" s="17">
        <v>-476.21</v>
      </c>
      <c r="AL138" s="17">
        <v>-1879.01</v>
      </c>
      <c r="AM138" s="17">
        <v>-3155.84</v>
      </c>
      <c r="AN138" s="17">
        <v>-866.06</v>
      </c>
      <c r="AO138" s="20">
        <v>-54350.610000000008</v>
      </c>
      <c r="AP138" s="20">
        <v>-105582.51999999999</v>
      </c>
      <c r="AQ138" s="20">
        <v>-56883.369999999995</v>
      </c>
      <c r="AR138" s="20">
        <v>-27936.309999999998</v>
      </c>
      <c r="AS138" s="20">
        <v>-21370.77</v>
      </c>
      <c r="AT138" s="20">
        <v>-25732.649999999998</v>
      </c>
      <c r="AU138" s="20">
        <v>-167742.12</v>
      </c>
      <c r="AV138" s="20">
        <v>-46445.44999999999</v>
      </c>
      <c r="AW138" s="20">
        <v>-3450.63</v>
      </c>
      <c r="AX138" s="20">
        <v>-13775.34</v>
      </c>
      <c r="AY138" s="20">
        <v>-23421.41</v>
      </c>
      <c r="AZ138" s="20">
        <v>-6505.51</v>
      </c>
      <c r="BA138" s="17">
        <f t="shared" si="15"/>
        <v>-450894.81000000006</v>
      </c>
      <c r="BB138" s="17">
        <f t="shared" si="16"/>
        <v>-22544.75</v>
      </c>
      <c r="BC138" s="17">
        <f t="shared" si="17"/>
        <v>-79757.13</v>
      </c>
      <c r="BD138" s="17">
        <f t="shared" si="18"/>
        <v>-553196.69000000006</v>
      </c>
    </row>
    <row r="139" spans="1:56" x14ac:dyDescent="0.25">
      <c r="A139" t="str">
        <f t="shared" si="14"/>
        <v>TAU.SPR</v>
      </c>
      <c r="B139" s="1" t="s">
        <v>33</v>
      </c>
      <c r="C139" s="1" t="s">
        <v>215</v>
      </c>
      <c r="D139" s="1" t="s">
        <v>215</v>
      </c>
      <c r="E139" s="17">
        <v>-71204.790000000008</v>
      </c>
      <c r="F139" s="17">
        <v>-162399.96999999997</v>
      </c>
      <c r="G139" s="17">
        <v>-46130.829999999994</v>
      </c>
      <c r="H139" s="17">
        <v>-32919.94</v>
      </c>
      <c r="I139" s="17">
        <v>-38991.5</v>
      </c>
      <c r="J139" s="17">
        <v>-50636.79</v>
      </c>
      <c r="K139" s="17">
        <v>-234341.99000000002</v>
      </c>
      <c r="L139" s="17">
        <v>-49010.48</v>
      </c>
      <c r="M139" s="17">
        <v>-13094.689999999999</v>
      </c>
      <c r="N139" s="17">
        <v>-18915.95</v>
      </c>
      <c r="O139" s="17">
        <v>-18877.75</v>
      </c>
      <c r="P139" s="17">
        <v>-36959.979999999996</v>
      </c>
      <c r="Q139" s="20">
        <v>-3560.24</v>
      </c>
      <c r="R139" s="20">
        <v>-8120</v>
      </c>
      <c r="S139" s="20">
        <v>-2306.54</v>
      </c>
      <c r="T139" s="20">
        <v>-1646</v>
      </c>
      <c r="U139" s="20">
        <v>-1949.58</v>
      </c>
      <c r="V139" s="20">
        <v>-2531.84</v>
      </c>
      <c r="W139" s="20">
        <v>-11717.1</v>
      </c>
      <c r="X139" s="20">
        <v>-2450.52</v>
      </c>
      <c r="Y139" s="20">
        <v>-654.73</v>
      </c>
      <c r="Z139" s="20">
        <v>-945.8</v>
      </c>
      <c r="AA139" s="20">
        <v>-943.89</v>
      </c>
      <c r="AB139" s="20">
        <v>-1848</v>
      </c>
      <c r="AC139" s="17">
        <v>-13273.61</v>
      </c>
      <c r="AD139" s="17">
        <v>-29894.41</v>
      </c>
      <c r="AE139" s="17">
        <v>-8394.4</v>
      </c>
      <c r="AF139" s="17">
        <v>-5913.53</v>
      </c>
      <c r="AG139" s="17">
        <v>-6916.06</v>
      </c>
      <c r="AH139" s="17">
        <v>-8863.35</v>
      </c>
      <c r="AI139" s="17">
        <v>-40489.040000000001</v>
      </c>
      <c r="AJ139" s="17">
        <v>-8353.44</v>
      </c>
      <c r="AK139" s="17">
        <v>-2201.3000000000002</v>
      </c>
      <c r="AL139" s="17">
        <v>-3137.14</v>
      </c>
      <c r="AM139" s="17">
        <v>-3086.71</v>
      </c>
      <c r="AN139" s="17">
        <v>-5959.8</v>
      </c>
      <c r="AO139" s="20">
        <v>-88038.640000000014</v>
      </c>
      <c r="AP139" s="20">
        <v>-200414.37999999998</v>
      </c>
      <c r="AQ139" s="20">
        <v>-56831.77</v>
      </c>
      <c r="AR139" s="20">
        <v>-40479.47</v>
      </c>
      <c r="AS139" s="20">
        <v>-47857.14</v>
      </c>
      <c r="AT139" s="20">
        <v>-62031.98</v>
      </c>
      <c r="AU139" s="20">
        <v>-286548.13</v>
      </c>
      <c r="AV139" s="20">
        <v>-59814.44</v>
      </c>
      <c r="AW139" s="20">
        <v>-15950.719999999998</v>
      </c>
      <c r="AX139" s="20">
        <v>-22998.89</v>
      </c>
      <c r="AY139" s="20">
        <v>-22908.35</v>
      </c>
      <c r="AZ139" s="20">
        <v>-44767.78</v>
      </c>
      <c r="BA139" s="17">
        <f t="shared" si="15"/>
        <v>-773484.6599999998</v>
      </c>
      <c r="BB139" s="17">
        <f t="shared" si="16"/>
        <v>-38674.240000000005</v>
      </c>
      <c r="BC139" s="17">
        <f t="shared" si="17"/>
        <v>-136482.79</v>
      </c>
      <c r="BD139" s="17">
        <f t="shared" si="18"/>
        <v>-948641.69</v>
      </c>
    </row>
    <row r="140" spans="1:56" x14ac:dyDescent="0.25">
      <c r="A140" t="str">
        <f t="shared" si="14"/>
        <v>NESI.SPCIMP</v>
      </c>
      <c r="B140" s="1" t="s">
        <v>213</v>
      </c>
      <c r="C140" s="1" t="s">
        <v>216</v>
      </c>
      <c r="D140" s="1" t="s">
        <v>78</v>
      </c>
      <c r="E140" s="17">
        <v>-7187.23</v>
      </c>
      <c r="F140" s="17">
        <v>-11951.919999999998</v>
      </c>
      <c r="G140" s="17">
        <v>-3960.1999999999994</v>
      </c>
      <c r="H140" s="17">
        <v>-4212.92</v>
      </c>
      <c r="I140" s="17">
        <v>-35054.33</v>
      </c>
      <c r="J140" s="17">
        <v>0</v>
      </c>
      <c r="K140" s="17">
        <v>0</v>
      </c>
      <c r="L140" s="17">
        <v>0</v>
      </c>
      <c r="M140" s="17">
        <v>0</v>
      </c>
      <c r="N140" s="17">
        <v>0</v>
      </c>
      <c r="O140" s="17">
        <v>0</v>
      </c>
      <c r="P140" s="17">
        <v>0</v>
      </c>
      <c r="Q140" s="20">
        <v>-359.36</v>
      </c>
      <c r="R140" s="20">
        <v>-597.6</v>
      </c>
      <c r="S140" s="20">
        <v>-198.01</v>
      </c>
      <c r="T140" s="20">
        <v>-210.65</v>
      </c>
      <c r="U140" s="20">
        <v>-1752.72</v>
      </c>
      <c r="V140" s="20">
        <v>0</v>
      </c>
      <c r="W140" s="20">
        <v>0</v>
      </c>
      <c r="X140" s="20">
        <v>0</v>
      </c>
      <c r="Y140" s="20">
        <v>0</v>
      </c>
      <c r="Z140" s="20">
        <v>0</v>
      </c>
      <c r="AA140" s="20">
        <v>0</v>
      </c>
      <c r="AB140" s="20">
        <v>0</v>
      </c>
      <c r="AC140" s="17">
        <v>-1339.8</v>
      </c>
      <c r="AD140" s="17">
        <v>-2200.1</v>
      </c>
      <c r="AE140" s="17">
        <v>-720.64</v>
      </c>
      <c r="AF140" s="17">
        <v>-756.78</v>
      </c>
      <c r="AG140" s="17">
        <v>-6217.71</v>
      </c>
      <c r="AH140" s="17">
        <v>0</v>
      </c>
      <c r="AI140" s="17">
        <v>0</v>
      </c>
      <c r="AJ140" s="17">
        <v>0</v>
      </c>
      <c r="AK140" s="17">
        <v>0</v>
      </c>
      <c r="AL140" s="17">
        <v>0</v>
      </c>
      <c r="AM140" s="17">
        <v>0</v>
      </c>
      <c r="AN140" s="17">
        <v>0</v>
      </c>
      <c r="AO140" s="20">
        <v>-8886.39</v>
      </c>
      <c r="AP140" s="20">
        <v>-14749.619999999999</v>
      </c>
      <c r="AQ140" s="20">
        <v>-4878.8499999999995</v>
      </c>
      <c r="AR140" s="20">
        <v>-5180.3499999999995</v>
      </c>
      <c r="AS140" s="20">
        <v>-43024.76</v>
      </c>
      <c r="AT140" s="20">
        <v>0</v>
      </c>
      <c r="AU140" s="20">
        <v>0</v>
      </c>
      <c r="AV140" s="20">
        <v>0</v>
      </c>
      <c r="AW140" s="20">
        <v>0</v>
      </c>
      <c r="AX140" s="20">
        <v>0</v>
      </c>
      <c r="AY140" s="20">
        <v>0</v>
      </c>
      <c r="AZ140" s="20">
        <v>0</v>
      </c>
      <c r="BA140" s="17">
        <f t="shared" si="15"/>
        <v>-62366.6</v>
      </c>
      <c r="BB140" s="17">
        <f t="shared" si="16"/>
        <v>-3118.34</v>
      </c>
      <c r="BC140" s="17">
        <f t="shared" si="17"/>
        <v>-11235.029999999999</v>
      </c>
      <c r="BD140" s="17">
        <f t="shared" si="18"/>
        <v>-76719.97</v>
      </c>
    </row>
    <row r="141" spans="1:56" x14ac:dyDescent="0.25">
      <c r="A141" t="str">
        <f t="shared" si="14"/>
        <v>NESI.SPCEXP</v>
      </c>
      <c r="B141" s="1" t="s">
        <v>213</v>
      </c>
      <c r="C141" s="1" t="s">
        <v>218</v>
      </c>
      <c r="D141" s="1" t="s">
        <v>81</v>
      </c>
      <c r="E141" s="17">
        <v>1585.6600000000005</v>
      </c>
      <c r="F141" s="17">
        <v>3205.6300000000019</v>
      </c>
      <c r="G141" s="17">
        <v>3829.5499999999979</v>
      </c>
      <c r="H141" s="17">
        <v>1562.2099999999994</v>
      </c>
      <c r="I141" s="17">
        <v>61.519999999999882</v>
      </c>
      <c r="J141" s="17">
        <v>0</v>
      </c>
      <c r="K141" s="17">
        <v>0</v>
      </c>
      <c r="L141" s="17">
        <v>0</v>
      </c>
      <c r="M141" s="17">
        <v>0</v>
      </c>
      <c r="N141" s="17">
        <v>0</v>
      </c>
      <c r="O141" s="17">
        <v>0</v>
      </c>
      <c r="P141" s="17">
        <v>0</v>
      </c>
      <c r="Q141" s="20">
        <v>79.28</v>
      </c>
      <c r="R141" s="20">
        <v>160.28</v>
      </c>
      <c r="S141" s="20">
        <v>191.48</v>
      </c>
      <c r="T141" s="20">
        <v>78.11</v>
      </c>
      <c r="U141" s="20">
        <v>3.08</v>
      </c>
      <c r="V141" s="20">
        <v>0</v>
      </c>
      <c r="W141" s="20">
        <v>0</v>
      </c>
      <c r="X141" s="20">
        <v>0</v>
      </c>
      <c r="Y141" s="20">
        <v>0</v>
      </c>
      <c r="Z141" s="20">
        <v>0</v>
      </c>
      <c r="AA141" s="20">
        <v>0</v>
      </c>
      <c r="AB141" s="20">
        <v>0</v>
      </c>
      <c r="AC141" s="17">
        <v>295.58999999999997</v>
      </c>
      <c r="AD141" s="17">
        <v>590.09</v>
      </c>
      <c r="AE141" s="17">
        <v>696.86</v>
      </c>
      <c r="AF141" s="17">
        <v>280.63</v>
      </c>
      <c r="AG141" s="17">
        <v>10.91</v>
      </c>
      <c r="AH141" s="17">
        <v>0</v>
      </c>
      <c r="AI141" s="17">
        <v>0</v>
      </c>
      <c r="AJ141" s="17">
        <v>0</v>
      </c>
      <c r="AK141" s="17">
        <v>0</v>
      </c>
      <c r="AL141" s="17">
        <v>0</v>
      </c>
      <c r="AM141" s="17">
        <v>0</v>
      </c>
      <c r="AN141" s="17">
        <v>0</v>
      </c>
      <c r="AO141" s="20">
        <v>1960.5300000000004</v>
      </c>
      <c r="AP141" s="20">
        <v>3956.0000000000023</v>
      </c>
      <c r="AQ141" s="20">
        <v>4717.8899999999976</v>
      </c>
      <c r="AR141" s="20">
        <v>1920.9499999999994</v>
      </c>
      <c r="AS141" s="20">
        <v>75.509999999999877</v>
      </c>
      <c r="AT141" s="20">
        <v>0</v>
      </c>
      <c r="AU141" s="20">
        <v>0</v>
      </c>
      <c r="AV141" s="20">
        <v>0</v>
      </c>
      <c r="AW141" s="20">
        <v>0</v>
      </c>
      <c r="AX141" s="20">
        <v>0</v>
      </c>
      <c r="AY141" s="20">
        <v>0</v>
      </c>
      <c r="AZ141" s="20">
        <v>0</v>
      </c>
      <c r="BA141" s="17">
        <f t="shared" si="15"/>
        <v>10244.57</v>
      </c>
      <c r="BB141" s="17">
        <f t="shared" si="16"/>
        <v>512.23</v>
      </c>
      <c r="BC141" s="17">
        <f t="shared" si="17"/>
        <v>1874.0800000000002</v>
      </c>
      <c r="BD141" s="17">
        <f t="shared" si="18"/>
        <v>12630.88</v>
      </c>
    </row>
    <row r="142" spans="1:56" x14ac:dyDescent="0.25">
      <c r="A142" t="str">
        <f t="shared" si="14"/>
        <v>AP00.ST1</v>
      </c>
      <c r="B142" s="1" t="s">
        <v>266</v>
      </c>
      <c r="C142" s="1" t="s">
        <v>267</v>
      </c>
      <c r="D142" s="1" t="s">
        <v>267</v>
      </c>
      <c r="E142" s="17">
        <v>0</v>
      </c>
      <c r="F142" s="17">
        <v>0</v>
      </c>
      <c r="G142" s="17">
        <v>0</v>
      </c>
      <c r="H142" s="17">
        <v>0</v>
      </c>
      <c r="I142" s="17">
        <v>0</v>
      </c>
      <c r="J142" s="17">
        <v>0</v>
      </c>
      <c r="K142" s="17">
        <v>0</v>
      </c>
      <c r="L142" s="17">
        <v>0</v>
      </c>
      <c r="M142" s="17">
        <v>0</v>
      </c>
      <c r="N142" s="17">
        <v>0</v>
      </c>
      <c r="O142" s="17">
        <v>0</v>
      </c>
      <c r="P142" s="17">
        <v>0</v>
      </c>
      <c r="Q142" s="20">
        <v>0</v>
      </c>
      <c r="R142" s="20">
        <v>0</v>
      </c>
      <c r="S142" s="20">
        <v>0</v>
      </c>
      <c r="T142" s="20">
        <v>0</v>
      </c>
      <c r="U142" s="20">
        <v>0</v>
      </c>
      <c r="V142" s="20">
        <v>0</v>
      </c>
      <c r="W142" s="20">
        <v>0</v>
      </c>
      <c r="X142" s="20">
        <v>0</v>
      </c>
      <c r="Y142" s="20">
        <v>0</v>
      </c>
      <c r="Z142" s="20">
        <v>0</v>
      </c>
      <c r="AA142" s="20">
        <v>0</v>
      </c>
      <c r="AB142" s="20">
        <v>0</v>
      </c>
      <c r="AC142" s="17">
        <v>0</v>
      </c>
      <c r="AD142" s="17">
        <v>0</v>
      </c>
      <c r="AE142" s="17">
        <v>0</v>
      </c>
      <c r="AF142" s="17">
        <v>0</v>
      </c>
      <c r="AG142" s="17">
        <v>0</v>
      </c>
      <c r="AH142" s="17">
        <v>0</v>
      </c>
      <c r="AI142" s="17">
        <v>0</v>
      </c>
      <c r="AJ142" s="17">
        <v>0</v>
      </c>
      <c r="AK142" s="17">
        <v>0</v>
      </c>
      <c r="AL142" s="17">
        <v>0</v>
      </c>
      <c r="AM142" s="17">
        <v>0</v>
      </c>
      <c r="AN142" s="17">
        <v>0</v>
      </c>
      <c r="AO142" s="20">
        <v>0</v>
      </c>
      <c r="AP142" s="20">
        <v>0</v>
      </c>
      <c r="AQ142" s="20">
        <v>0</v>
      </c>
      <c r="AR142" s="20">
        <v>0</v>
      </c>
      <c r="AS142" s="20">
        <v>0</v>
      </c>
      <c r="AT142" s="20">
        <v>0</v>
      </c>
      <c r="AU142" s="20">
        <v>0</v>
      </c>
      <c r="AV142" s="20">
        <v>0</v>
      </c>
      <c r="AW142" s="20">
        <v>0</v>
      </c>
      <c r="AX142" s="20">
        <v>0</v>
      </c>
      <c r="AY142" s="20">
        <v>0</v>
      </c>
      <c r="AZ142" s="20">
        <v>0</v>
      </c>
      <c r="BA142" s="17">
        <f t="shared" si="15"/>
        <v>0</v>
      </c>
      <c r="BB142" s="17">
        <f t="shared" si="16"/>
        <v>0</v>
      </c>
      <c r="BC142" s="17">
        <f t="shared" si="17"/>
        <v>0</v>
      </c>
      <c r="BD142" s="17">
        <f t="shared" si="18"/>
        <v>0</v>
      </c>
    </row>
    <row r="143" spans="1:56" x14ac:dyDescent="0.25">
      <c r="A143" t="str">
        <f t="shared" si="14"/>
        <v>AP00.ST2</v>
      </c>
      <c r="B143" s="1" t="s">
        <v>266</v>
      </c>
      <c r="C143" s="1" t="s">
        <v>268</v>
      </c>
      <c r="D143" s="1" t="s">
        <v>268</v>
      </c>
      <c r="E143" s="17">
        <v>0</v>
      </c>
      <c r="F143" s="17">
        <v>0</v>
      </c>
      <c r="G143" s="17">
        <v>0</v>
      </c>
      <c r="H143" s="17">
        <v>0</v>
      </c>
      <c r="I143" s="17">
        <v>0</v>
      </c>
      <c r="J143" s="17">
        <v>0</v>
      </c>
      <c r="K143" s="17">
        <v>0</v>
      </c>
      <c r="L143" s="17">
        <v>0</v>
      </c>
      <c r="M143" s="17">
        <v>0</v>
      </c>
      <c r="N143" s="17">
        <v>0</v>
      </c>
      <c r="O143" s="17">
        <v>0</v>
      </c>
      <c r="P143" s="17">
        <v>0</v>
      </c>
      <c r="Q143" s="20">
        <v>0</v>
      </c>
      <c r="R143" s="20">
        <v>0</v>
      </c>
      <c r="S143" s="20">
        <v>0</v>
      </c>
      <c r="T143" s="20">
        <v>0</v>
      </c>
      <c r="U143" s="20">
        <v>0</v>
      </c>
      <c r="V143" s="20">
        <v>0</v>
      </c>
      <c r="W143" s="20">
        <v>0</v>
      </c>
      <c r="X143" s="20">
        <v>0</v>
      </c>
      <c r="Y143" s="20">
        <v>0</v>
      </c>
      <c r="Z143" s="20">
        <v>0</v>
      </c>
      <c r="AA143" s="20">
        <v>0</v>
      </c>
      <c r="AB143" s="20">
        <v>0</v>
      </c>
      <c r="AC143" s="17">
        <v>0</v>
      </c>
      <c r="AD143" s="17">
        <v>0</v>
      </c>
      <c r="AE143" s="17">
        <v>0</v>
      </c>
      <c r="AF143" s="17">
        <v>0</v>
      </c>
      <c r="AG143" s="17">
        <v>0</v>
      </c>
      <c r="AH143" s="17">
        <v>0</v>
      </c>
      <c r="AI143" s="17">
        <v>0</v>
      </c>
      <c r="AJ143" s="17">
        <v>0</v>
      </c>
      <c r="AK143" s="17">
        <v>0</v>
      </c>
      <c r="AL143" s="17">
        <v>0</v>
      </c>
      <c r="AM143" s="17">
        <v>0</v>
      </c>
      <c r="AN143" s="17">
        <v>0</v>
      </c>
      <c r="AO143" s="20">
        <v>0</v>
      </c>
      <c r="AP143" s="20">
        <v>0</v>
      </c>
      <c r="AQ143" s="20">
        <v>0</v>
      </c>
      <c r="AR143" s="20">
        <v>0</v>
      </c>
      <c r="AS143" s="20">
        <v>0</v>
      </c>
      <c r="AT143" s="20">
        <v>0</v>
      </c>
      <c r="AU143" s="20">
        <v>0</v>
      </c>
      <c r="AV143" s="20">
        <v>0</v>
      </c>
      <c r="AW143" s="20">
        <v>0</v>
      </c>
      <c r="AX143" s="20">
        <v>0</v>
      </c>
      <c r="AY143" s="20">
        <v>0</v>
      </c>
      <c r="AZ143" s="20">
        <v>0</v>
      </c>
      <c r="BA143" s="17">
        <f t="shared" si="15"/>
        <v>0</v>
      </c>
      <c r="BB143" s="17">
        <f t="shared" si="16"/>
        <v>0</v>
      </c>
      <c r="BC143" s="17">
        <f t="shared" si="17"/>
        <v>0</v>
      </c>
      <c r="BD143" s="17">
        <f t="shared" si="18"/>
        <v>0</v>
      </c>
    </row>
    <row r="144" spans="1:56" x14ac:dyDescent="0.25">
      <c r="A144" t="str">
        <f t="shared" si="14"/>
        <v>EEC.TAB1</v>
      </c>
      <c r="B144" s="1" t="s">
        <v>25</v>
      </c>
      <c r="C144" s="1" t="s">
        <v>219</v>
      </c>
      <c r="D144" s="1" t="s">
        <v>219</v>
      </c>
      <c r="E144" s="17">
        <v>-32537.949999999997</v>
      </c>
      <c r="F144" s="17">
        <v>-35296.61</v>
      </c>
      <c r="G144" s="17">
        <v>-16485.989999999998</v>
      </c>
      <c r="H144" s="17">
        <v>-19808.09</v>
      </c>
      <c r="I144" s="17">
        <v>-15263.350000000002</v>
      </c>
      <c r="J144" s="17">
        <v>-11228.93</v>
      </c>
      <c r="K144" s="17">
        <v>-19977.03</v>
      </c>
      <c r="L144" s="17">
        <v>-13032.66</v>
      </c>
      <c r="M144" s="17">
        <v>-12571.48</v>
      </c>
      <c r="N144" s="17">
        <v>-26530.420000000002</v>
      </c>
      <c r="O144" s="17">
        <v>-22816.920000000002</v>
      </c>
      <c r="P144" s="17">
        <v>-30373.129999999997</v>
      </c>
      <c r="Q144" s="20">
        <v>-1626.9</v>
      </c>
      <c r="R144" s="20">
        <v>-1764.83</v>
      </c>
      <c r="S144" s="20">
        <v>-824.3</v>
      </c>
      <c r="T144" s="20">
        <v>-990.4</v>
      </c>
      <c r="U144" s="20">
        <v>-763.17</v>
      </c>
      <c r="V144" s="20">
        <v>-561.45000000000005</v>
      </c>
      <c r="W144" s="20">
        <v>-998.85</v>
      </c>
      <c r="X144" s="20">
        <v>-651.63</v>
      </c>
      <c r="Y144" s="20">
        <v>-628.57000000000005</v>
      </c>
      <c r="Z144" s="20">
        <v>-1326.52</v>
      </c>
      <c r="AA144" s="20">
        <v>-1140.8499999999999</v>
      </c>
      <c r="AB144" s="20">
        <v>-1518.66</v>
      </c>
      <c r="AC144" s="17">
        <v>-6065.55</v>
      </c>
      <c r="AD144" s="17">
        <v>-6497.36</v>
      </c>
      <c r="AE144" s="17">
        <v>-2999.94</v>
      </c>
      <c r="AF144" s="17">
        <v>-3558.2</v>
      </c>
      <c r="AG144" s="17">
        <v>-2707.31</v>
      </c>
      <c r="AH144" s="17">
        <v>-1965.49</v>
      </c>
      <c r="AI144" s="17">
        <v>-3451.58</v>
      </c>
      <c r="AJ144" s="17">
        <v>-2221.31</v>
      </c>
      <c r="AK144" s="17">
        <v>-2113.35</v>
      </c>
      <c r="AL144" s="17">
        <v>-4399.97</v>
      </c>
      <c r="AM144" s="17">
        <v>-3730.8</v>
      </c>
      <c r="AN144" s="17">
        <v>-4897.67</v>
      </c>
      <c r="AO144" s="20">
        <v>-40230.400000000001</v>
      </c>
      <c r="AP144" s="20">
        <v>-43558.8</v>
      </c>
      <c r="AQ144" s="20">
        <v>-20310.229999999996</v>
      </c>
      <c r="AR144" s="20">
        <v>-24356.690000000002</v>
      </c>
      <c r="AS144" s="20">
        <v>-18733.830000000002</v>
      </c>
      <c r="AT144" s="20">
        <v>-13755.87</v>
      </c>
      <c r="AU144" s="20">
        <v>-24427.46</v>
      </c>
      <c r="AV144" s="20">
        <v>-15905.599999999999</v>
      </c>
      <c r="AW144" s="20">
        <v>-15313.4</v>
      </c>
      <c r="AX144" s="20">
        <v>-32256.910000000003</v>
      </c>
      <c r="AY144" s="20">
        <v>-27688.57</v>
      </c>
      <c r="AZ144" s="20">
        <v>-36789.46</v>
      </c>
      <c r="BA144" s="17">
        <f t="shared" si="15"/>
        <v>-255922.56000000003</v>
      </c>
      <c r="BB144" s="17">
        <f t="shared" si="16"/>
        <v>-12796.130000000001</v>
      </c>
      <c r="BC144" s="17">
        <f t="shared" si="17"/>
        <v>-44608.53</v>
      </c>
      <c r="BD144" s="17">
        <f t="shared" si="18"/>
        <v>-313327.22000000003</v>
      </c>
    </row>
    <row r="145" spans="1:56" x14ac:dyDescent="0.25">
      <c r="A145" t="str">
        <f t="shared" si="14"/>
        <v>TAC2.TAY1</v>
      </c>
      <c r="B145" s="1" t="s">
        <v>220</v>
      </c>
      <c r="C145" s="1" t="s">
        <v>221</v>
      </c>
      <c r="D145" s="1" t="s">
        <v>221</v>
      </c>
      <c r="E145" s="17">
        <v>0</v>
      </c>
      <c r="F145" s="17">
        <v>0</v>
      </c>
      <c r="G145" s="17">
        <v>0</v>
      </c>
      <c r="H145" s="17">
        <v>0</v>
      </c>
      <c r="I145" s="17">
        <v>-5876.37</v>
      </c>
      <c r="J145" s="17">
        <v>-10441.56</v>
      </c>
      <c r="K145" s="17">
        <v>-34693.170000000006</v>
      </c>
      <c r="L145" s="17">
        <v>-14607.369999999999</v>
      </c>
      <c r="M145" s="17">
        <v>-1266.43</v>
      </c>
      <c r="N145" s="17">
        <v>-1115.49</v>
      </c>
      <c r="O145" s="17">
        <v>0</v>
      </c>
      <c r="P145" s="17">
        <v>0</v>
      </c>
      <c r="Q145" s="20">
        <v>0</v>
      </c>
      <c r="R145" s="20">
        <v>0</v>
      </c>
      <c r="S145" s="20">
        <v>0</v>
      </c>
      <c r="T145" s="20">
        <v>0</v>
      </c>
      <c r="U145" s="20">
        <v>-293.82</v>
      </c>
      <c r="V145" s="20">
        <v>-522.08000000000004</v>
      </c>
      <c r="W145" s="20">
        <v>-1734.66</v>
      </c>
      <c r="X145" s="20">
        <v>-730.37</v>
      </c>
      <c r="Y145" s="20">
        <v>-63.32</v>
      </c>
      <c r="Z145" s="20">
        <v>-55.77</v>
      </c>
      <c r="AA145" s="20">
        <v>0</v>
      </c>
      <c r="AB145" s="20">
        <v>0</v>
      </c>
      <c r="AC145" s="17">
        <v>0</v>
      </c>
      <c r="AD145" s="17">
        <v>0</v>
      </c>
      <c r="AE145" s="17">
        <v>0</v>
      </c>
      <c r="AF145" s="17">
        <v>0</v>
      </c>
      <c r="AG145" s="17">
        <v>-1042.31</v>
      </c>
      <c r="AH145" s="17">
        <v>-1827.67</v>
      </c>
      <c r="AI145" s="17">
        <v>-5994.2</v>
      </c>
      <c r="AJ145" s="17">
        <v>-2489.71</v>
      </c>
      <c r="AK145" s="17">
        <v>-212.89</v>
      </c>
      <c r="AL145" s="17">
        <v>-185</v>
      </c>
      <c r="AM145" s="17">
        <v>0</v>
      </c>
      <c r="AN145" s="17">
        <v>0</v>
      </c>
      <c r="AO145" s="20">
        <v>0</v>
      </c>
      <c r="AP145" s="20">
        <v>0</v>
      </c>
      <c r="AQ145" s="20">
        <v>0</v>
      </c>
      <c r="AR145" s="20">
        <v>0</v>
      </c>
      <c r="AS145" s="20">
        <v>-7212.5</v>
      </c>
      <c r="AT145" s="20">
        <v>-12791.31</v>
      </c>
      <c r="AU145" s="20">
        <v>-42422.030000000006</v>
      </c>
      <c r="AV145" s="20">
        <v>-17827.45</v>
      </c>
      <c r="AW145" s="20">
        <v>-1542.6399999999999</v>
      </c>
      <c r="AX145" s="20">
        <v>-1356.26</v>
      </c>
      <c r="AY145" s="20">
        <v>0</v>
      </c>
      <c r="AZ145" s="20">
        <v>0</v>
      </c>
      <c r="BA145" s="17">
        <f t="shared" si="15"/>
        <v>-68000.39</v>
      </c>
      <c r="BB145" s="17">
        <f t="shared" si="16"/>
        <v>-3400.0200000000004</v>
      </c>
      <c r="BC145" s="17">
        <f t="shared" si="17"/>
        <v>-11751.779999999999</v>
      </c>
      <c r="BD145" s="17">
        <f t="shared" si="18"/>
        <v>-83152.19</v>
      </c>
    </row>
    <row r="146" spans="1:56" x14ac:dyDescent="0.25">
      <c r="A146" t="str">
        <f t="shared" si="14"/>
        <v>TCN.TC01</v>
      </c>
      <c r="B146" s="1" t="s">
        <v>35</v>
      </c>
      <c r="C146" s="1" t="s">
        <v>222</v>
      </c>
      <c r="D146" s="1" t="s">
        <v>222</v>
      </c>
      <c r="E146" s="17">
        <v>-94285.659999999989</v>
      </c>
      <c r="F146" s="17">
        <v>-194170.05000000002</v>
      </c>
      <c r="G146" s="17">
        <v>-93099.989999999991</v>
      </c>
      <c r="H146" s="17">
        <v>-48418.960000000006</v>
      </c>
      <c r="I146" s="17">
        <v>-116381.06999999999</v>
      </c>
      <c r="J146" s="17">
        <v>-82935.959999999977</v>
      </c>
      <c r="K146" s="17">
        <v>-247143.63999999998</v>
      </c>
      <c r="L146" s="17">
        <v>-111728.37</v>
      </c>
      <c r="M146" s="17">
        <v>-55367.119999999995</v>
      </c>
      <c r="N146" s="17">
        <v>-73505.81</v>
      </c>
      <c r="O146" s="17">
        <v>-95664.249999999985</v>
      </c>
      <c r="P146" s="17">
        <v>-63424.86</v>
      </c>
      <c r="Q146" s="20">
        <v>-4714.28</v>
      </c>
      <c r="R146" s="20">
        <v>-9708.5</v>
      </c>
      <c r="S146" s="20">
        <v>-4655</v>
      </c>
      <c r="T146" s="20">
        <v>-2420.9499999999998</v>
      </c>
      <c r="U146" s="20">
        <v>-5819.05</v>
      </c>
      <c r="V146" s="20">
        <v>-4146.8</v>
      </c>
      <c r="W146" s="20">
        <v>-12357.18</v>
      </c>
      <c r="X146" s="20">
        <v>-5586.42</v>
      </c>
      <c r="Y146" s="20">
        <v>-2768.36</v>
      </c>
      <c r="Z146" s="20">
        <v>-3675.29</v>
      </c>
      <c r="AA146" s="20">
        <v>-4783.21</v>
      </c>
      <c r="AB146" s="20">
        <v>-3171.24</v>
      </c>
      <c r="AC146" s="17">
        <v>-17576.22</v>
      </c>
      <c r="AD146" s="17">
        <v>-35742.620000000003</v>
      </c>
      <c r="AE146" s="17">
        <v>-16941.34</v>
      </c>
      <c r="AF146" s="17">
        <v>-8697.68</v>
      </c>
      <c r="AG146" s="17">
        <v>-20642.91</v>
      </c>
      <c r="AH146" s="17">
        <v>-14516.93</v>
      </c>
      <c r="AI146" s="17">
        <v>-42700.88</v>
      </c>
      <c r="AJ146" s="17">
        <v>-19043.2</v>
      </c>
      <c r="AK146" s="17">
        <v>-9307.56</v>
      </c>
      <c r="AL146" s="17">
        <v>-12190.65</v>
      </c>
      <c r="AM146" s="17">
        <v>-15642.1</v>
      </c>
      <c r="AN146" s="17">
        <v>-10227.27</v>
      </c>
      <c r="AO146" s="20">
        <v>-116576.15999999999</v>
      </c>
      <c r="AP146" s="20">
        <v>-239621.17</v>
      </c>
      <c r="AQ146" s="20">
        <v>-114696.32999999999</v>
      </c>
      <c r="AR146" s="20">
        <v>-59537.590000000004</v>
      </c>
      <c r="AS146" s="20">
        <v>-142843.03</v>
      </c>
      <c r="AT146" s="20">
        <v>-101599.68999999997</v>
      </c>
      <c r="AU146" s="20">
        <v>-302201.69999999995</v>
      </c>
      <c r="AV146" s="20">
        <v>-136357.99</v>
      </c>
      <c r="AW146" s="20">
        <v>-67443.039999999994</v>
      </c>
      <c r="AX146" s="20">
        <v>-89371.749999999985</v>
      </c>
      <c r="AY146" s="20">
        <v>-116089.56</v>
      </c>
      <c r="AZ146" s="20">
        <v>-76823.37000000001</v>
      </c>
      <c r="BA146" s="17">
        <f t="shared" si="15"/>
        <v>-1276125.74</v>
      </c>
      <c r="BB146" s="17">
        <f t="shared" si="16"/>
        <v>-63806.279999999992</v>
      </c>
      <c r="BC146" s="17">
        <f t="shared" si="17"/>
        <v>-223229.36000000002</v>
      </c>
      <c r="BD146" s="17">
        <f t="shared" si="18"/>
        <v>-1563161.3800000001</v>
      </c>
    </row>
    <row r="147" spans="1:56" x14ac:dyDescent="0.25">
      <c r="A147" t="str">
        <f t="shared" si="14"/>
        <v>TCN.TC02</v>
      </c>
      <c r="B147" s="1" t="s">
        <v>35</v>
      </c>
      <c r="C147" s="1" t="s">
        <v>223</v>
      </c>
      <c r="D147" s="1" t="s">
        <v>223</v>
      </c>
      <c r="E147" s="17">
        <v>6648.1000000000013</v>
      </c>
      <c r="F147" s="17">
        <v>11065.710000000001</v>
      </c>
      <c r="G147" s="17">
        <v>5260.6400000000012</v>
      </c>
      <c r="H147" s="17">
        <v>3251.58</v>
      </c>
      <c r="I147" s="17">
        <v>4157.4500000000016</v>
      </c>
      <c r="J147" s="17">
        <v>3163.07</v>
      </c>
      <c r="K147" s="17">
        <v>7789.2400000000034</v>
      </c>
      <c r="L147" s="17">
        <v>1557.4099999999999</v>
      </c>
      <c r="M147" s="17">
        <v>2740.1900000000005</v>
      </c>
      <c r="N147" s="17">
        <v>2598.0600000000004</v>
      </c>
      <c r="O147" s="17">
        <v>3830.62</v>
      </c>
      <c r="P147" s="17">
        <v>2505.9999999999991</v>
      </c>
      <c r="Q147" s="20">
        <v>332.41</v>
      </c>
      <c r="R147" s="20">
        <v>553.29</v>
      </c>
      <c r="S147" s="20">
        <v>263.02999999999997</v>
      </c>
      <c r="T147" s="20">
        <v>162.58000000000001</v>
      </c>
      <c r="U147" s="20">
        <v>207.87</v>
      </c>
      <c r="V147" s="20">
        <v>158.15</v>
      </c>
      <c r="W147" s="20">
        <v>389.46</v>
      </c>
      <c r="X147" s="20">
        <v>77.87</v>
      </c>
      <c r="Y147" s="20">
        <v>137.01</v>
      </c>
      <c r="Z147" s="20">
        <v>129.9</v>
      </c>
      <c r="AA147" s="20">
        <v>191.53</v>
      </c>
      <c r="AB147" s="20">
        <v>125.3</v>
      </c>
      <c r="AC147" s="17">
        <v>1239.3</v>
      </c>
      <c r="AD147" s="17">
        <v>2036.96</v>
      </c>
      <c r="AE147" s="17">
        <v>957.28</v>
      </c>
      <c r="AF147" s="17">
        <v>584.09</v>
      </c>
      <c r="AG147" s="17">
        <v>737.42</v>
      </c>
      <c r="AH147" s="17">
        <v>553.66</v>
      </c>
      <c r="AI147" s="17">
        <v>1345.81</v>
      </c>
      <c r="AJ147" s="17">
        <v>265.45</v>
      </c>
      <c r="AK147" s="17">
        <v>460.64</v>
      </c>
      <c r="AL147" s="17">
        <v>430.88</v>
      </c>
      <c r="AM147" s="17">
        <v>626.35</v>
      </c>
      <c r="AN147" s="17">
        <v>404.09</v>
      </c>
      <c r="AO147" s="20">
        <v>8219.8100000000013</v>
      </c>
      <c r="AP147" s="20">
        <v>13655.96</v>
      </c>
      <c r="AQ147" s="20">
        <v>6480.9500000000007</v>
      </c>
      <c r="AR147" s="20">
        <v>3998.25</v>
      </c>
      <c r="AS147" s="20">
        <v>5102.7400000000016</v>
      </c>
      <c r="AT147" s="20">
        <v>3874.88</v>
      </c>
      <c r="AU147" s="20">
        <v>9524.5100000000039</v>
      </c>
      <c r="AV147" s="20">
        <v>1900.7299999999998</v>
      </c>
      <c r="AW147" s="20">
        <v>3337.8400000000006</v>
      </c>
      <c r="AX147" s="20">
        <v>3158.8400000000006</v>
      </c>
      <c r="AY147" s="20">
        <v>4648.5</v>
      </c>
      <c r="AZ147" s="20">
        <v>3035.3899999999994</v>
      </c>
      <c r="BA147" s="17">
        <f t="shared" si="15"/>
        <v>54568.070000000014</v>
      </c>
      <c r="BB147" s="17">
        <f t="shared" si="16"/>
        <v>2728.4000000000005</v>
      </c>
      <c r="BC147" s="17">
        <f t="shared" si="17"/>
        <v>9641.93</v>
      </c>
      <c r="BD147" s="17">
        <f t="shared" si="18"/>
        <v>66938.400000000023</v>
      </c>
    </row>
    <row r="148" spans="1:56" x14ac:dyDescent="0.25">
      <c r="A148" t="str">
        <f t="shared" si="14"/>
        <v>TEN.BCHIMP</v>
      </c>
      <c r="B148" s="1" t="s">
        <v>224</v>
      </c>
      <c r="C148" s="1" t="s">
        <v>225</v>
      </c>
      <c r="D148" s="1" t="s">
        <v>22</v>
      </c>
      <c r="E148" s="17">
        <v>-1875.3100000000002</v>
      </c>
      <c r="F148" s="17">
        <v>-391.07</v>
      </c>
      <c r="G148" s="17">
        <v>0</v>
      </c>
      <c r="H148" s="17">
        <v>-59.879999999999995</v>
      </c>
      <c r="I148" s="17">
        <v>0</v>
      </c>
      <c r="J148" s="17">
        <v>-1335.7600000000002</v>
      </c>
      <c r="K148" s="17">
        <v>-6550.6</v>
      </c>
      <c r="L148" s="17">
        <v>0</v>
      </c>
      <c r="M148" s="17">
        <v>-975</v>
      </c>
      <c r="N148" s="17">
        <v>-947.87000000000012</v>
      </c>
      <c r="O148" s="17">
        <v>-4015.86</v>
      </c>
      <c r="P148" s="17">
        <v>-3997.55</v>
      </c>
      <c r="Q148" s="20">
        <v>-93.77</v>
      </c>
      <c r="R148" s="20">
        <v>-19.55</v>
      </c>
      <c r="S148" s="20">
        <v>0</v>
      </c>
      <c r="T148" s="20">
        <v>-2.99</v>
      </c>
      <c r="U148" s="20">
        <v>0</v>
      </c>
      <c r="V148" s="20">
        <v>-66.790000000000006</v>
      </c>
      <c r="W148" s="20">
        <v>-327.52999999999997</v>
      </c>
      <c r="X148" s="20">
        <v>0</v>
      </c>
      <c r="Y148" s="20">
        <v>-48.75</v>
      </c>
      <c r="Z148" s="20">
        <v>-47.39</v>
      </c>
      <c r="AA148" s="20">
        <v>-200.79</v>
      </c>
      <c r="AB148" s="20">
        <v>-199.88</v>
      </c>
      <c r="AC148" s="17">
        <v>-349.59</v>
      </c>
      <c r="AD148" s="17">
        <v>-71.989999999999995</v>
      </c>
      <c r="AE148" s="17">
        <v>0</v>
      </c>
      <c r="AF148" s="17">
        <v>-10.76</v>
      </c>
      <c r="AG148" s="17">
        <v>0</v>
      </c>
      <c r="AH148" s="17">
        <v>-233.81</v>
      </c>
      <c r="AI148" s="17">
        <v>-1131.8</v>
      </c>
      <c r="AJ148" s="17">
        <v>0</v>
      </c>
      <c r="AK148" s="17">
        <v>-163.9</v>
      </c>
      <c r="AL148" s="17">
        <v>-157.19999999999999</v>
      </c>
      <c r="AM148" s="17">
        <v>-656.64</v>
      </c>
      <c r="AN148" s="17">
        <v>-644.61</v>
      </c>
      <c r="AO148" s="20">
        <v>-2318.67</v>
      </c>
      <c r="AP148" s="20">
        <v>-482.61</v>
      </c>
      <c r="AQ148" s="20">
        <v>0</v>
      </c>
      <c r="AR148" s="20">
        <v>-73.63</v>
      </c>
      <c r="AS148" s="20">
        <v>0</v>
      </c>
      <c r="AT148" s="20">
        <v>-1636.3600000000001</v>
      </c>
      <c r="AU148" s="20">
        <v>-8009.93</v>
      </c>
      <c r="AV148" s="20">
        <v>0</v>
      </c>
      <c r="AW148" s="20">
        <v>-1187.6500000000001</v>
      </c>
      <c r="AX148" s="20">
        <v>-1152.46</v>
      </c>
      <c r="AY148" s="20">
        <v>-4873.2900000000009</v>
      </c>
      <c r="AZ148" s="20">
        <v>-4842.04</v>
      </c>
      <c r="BA148" s="17">
        <f t="shared" si="15"/>
        <v>-20148.900000000001</v>
      </c>
      <c r="BB148" s="17">
        <f t="shared" si="16"/>
        <v>-1007.4399999999999</v>
      </c>
      <c r="BC148" s="17">
        <f t="shared" si="17"/>
        <v>-3420.2999999999997</v>
      </c>
      <c r="BD148" s="17">
        <f t="shared" si="18"/>
        <v>-24576.640000000003</v>
      </c>
    </row>
    <row r="149" spans="1:56" x14ac:dyDescent="0.25">
      <c r="A149" t="str">
        <f t="shared" si="14"/>
        <v>TEN.BCHEXP</v>
      </c>
      <c r="B149" s="1" t="s">
        <v>224</v>
      </c>
      <c r="C149" s="1" t="s">
        <v>226</v>
      </c>
      <c r="D149" s="1" t="s">
        <v>30</v>
      </c>
      <c r="E149" s="17">
        <v>22.46</v>
      </c>
      <c r="F149" s="17">
        <v>0</v>
      </c>
      <c r="G149" s="17">
        <v>0</v>
      </c>
      <c r="H149" s="17">
        <v>0</v>
      </c>
      <c r="I149" s="17">
        <v>0</v>
      </c>
      <c r="J149" s="17">
        <v>0</v>
      </c>
      <c r="K149" s="17">
        <v>0</v>
      </c>
      <c r="L149" s="17">
        <v>0.96999999999999953</v>
      </c>
      <c r="M149" s="17">
        <v>0</v>
      </c>
      <c r="N149" s="17">
        <v>0</v>
      </c>
      <c r="O149" s="17">
        <v>0</v>
      </c>
      <c r="P149" s="17">
        <v>-23.010000000000005</v>
      </c>
      <c r="Q149" s="20">
        <v>1.1200000000000001</v>
      </c>
      <c r="R149" s="20">
        <v>0</v>
      </c>
      <c r="S149" s="20">
        <v>0</v>
      </c>
      <c r="T149" s="20">
        <v>0</v>
      </c>
      <c r="U149" s="20">
        <v>0</v>
      </c>
      <c r="V149" s="20">
        <v>0</v>
      </c>
      <c r="W149" s="20">
        <v>0</v>
      </c>
      <c r="X149" s="20">
        <v>0.05</v>
      </c>
      <c r="Y149" s="20">
        <v>0</v>
      </c>
      <c r="Z149" s="20">
        <v>0</v>
      </c>
      <c r="AA149" s="20">
        <v>0</v>
      </c>
      <c r="AB149" s="20">
        <v>-1.1499999999999999</v>
      </c>
      <c r="AC149" s="17">
        <v>4.1900000000000004</v>
      </c>
      <c r="AD149" s="17">
        <v>0</v>
      </c>
      <c r="AE149" s="17">
        <v>0</v>
      </c>
      <c r="AF149" s="17">
        <v>0</v>
      </c>
      <c r="AG149" s="17">
        <v>0</v>
      </c>
      <c r="AH149" s="17">
        <v>0</v>
      </c>
      <c r="AI149" s="17">
        <v>0</v>
      </c>
      <c r="AJ149" s="17">
        <v>0.17</v>
      </c>
      <c r="AK149" s="17">
        <v>0</v>
      </c>
      <c r="AL149" s="17">
        <v>0</v>
      </c>
      <c r="AM149" s="17">
        <v>0</v>
      </c>
      <c r="AN149" s="17">
        <v>-3.71</v>
      </c>
      <c r="AO149" s="20">
        <v>27.770000000000003</v>
      </c>
      <c r="AP149" s="20">
        <v>0</v>
      </c>
      <c r="AQ149" s="20">
        <v>0</v>
      </c>
      <c r="AR149" s="20">
        <v>0</v>
      </c>
      <c r="AS149" s="20">
        <v>0</v>
      </c>
      <c r="AT149" s="20">
        <v>0</v>
      </c>
      <c r="AU149" s="20">
        <v>0</v>
      </c>
      <c r="AV149" s="20">
        <v>1.1899999999999995</v>
      </c>
      <c r="AW149" s="20">
        <v>0</v>
      </c>
      <c r="AX149" s="20">
        <v>0</v>
      </c>
      <c r="AY149" s="20">
        <v>0</v>
      </c>
      <c r="AZ149" s="20">
        <v>-27.870000000000005</v>
      </c>
      <c r="BA149" s="17">
        <f t="shared" si="15"/>
        <v>0.4199999999999946</v>
      </c>
      <c r="BB149" s="17">
        <f t="shared" si="16"/>
        <v>2.000000000000024E-2</v>
      </c>
      <c r="BC149" s="17">
        <f t="shared" si="17"/>
        <v>0.65000000000000036</v>
      </c>
      <c r="BD149" s="17">
        <f t="shared" si="18"/>
        <v>1.0899999999999963</v>
      </c>
    </row>
    <row r="150" spans="1:56" x14ac:dyDescent="0.25">
      <c r="A150" t="str">
        <f t="shared" si="14"/>
        <v>TEN.120SIMP</v>
      </c>
      <c r="B150" s="1" t="s">
        <v>224</v>
      </c>
      <c r="C150" s="1" t="s">
        <v>227</v>
      </c>
      <c r="D150" s="1" t="s">
        <v>76</v>
      </c>
      <c r="E150" s="17">
        <v>-775.96999999999991</v>
      </c>
      <c r="F150" s="17">
        <v>0</v>
      </c>
      <c r="G150" s="17">
        <v>0</v>
      </c>
      <c r="H150" s="17">
        <v>0</v>
      </c>
      <c r="I150" s="17">
        <v>0</v>
      </c>
      <c r="J150" s="17">
        <v>-73.150000000000006</v>
      </c>
      <c r="K150" s="17">
        <v>0</v>
      </c>
      <c r="L150" s="17">
        <v>0</v>
      </c>
      <c r="M150" s="17">
        <v>0</v>
      </c>
      <c r="N150" s="17">
        <v>0</v>
      </c>
      <c r="O150" s="17">
        <v>0</v>
      </c>
      <c r="P150" s="17">
        <v>0</v>
      </c>
      <c r="Q150" s="20">
        <v>-38.799999999999997</v>
      </c>
      <c r="R150" s="20">
        <v>0</v>
      </c>
      <c r="S150" s="20">
        <v>0</v>
      </c>
      <c r="T150" s="20">
        <v>0</v>
      </c>
      <c r="U150" s="20">
        <v>0</v>
      </c>
      <c r="V150" s="20">
        <v>-3.66</v>
      </c>
      <c r="W150" s="20">
        <v>0</v>
      </c>
      <c r="X150" s="20">
        <v>0</v>
      </c>
      <c r="Y150" s="20">
        <v>0</v>
      </c>
      <c r="Z150" s="20">
        <v>0</v>
      </c>
      <c r="AA150" s="20">
        <v>0</v>
      </c>
      <c r="AB150" s="20">
        <v>0</v>
      </c>
      <c r="AC150" s="17">
        <v>-144.65</v>
      </c>
      <c r="AD150" s="17">
        <v>0</v>
      </c>
      <c r="AE150" s="17">
        <v>0</v>
      </c>
      <c r="AF150" s="17">
        <v>0</v>
      </c>
      <c r="AG150" s="17">
        <v>0</v>
      </c>
      <c r="AH150" s="17">
        <v>-12.8</v>
      </c>
      <c r="AI150" s="17">
        <v>0</v>
      </c>
      <c r="AJ150" s="17">
        <v>0</v>
      </c>
      <c r="AK150" s="17">
        <v>0</v>
      </c>
      <c r="AL150" s="17">
        <v>0</v>
      </c>
      <c r="AM150" s="17">
        <v>0</v>
      </c>
      <c r="AN150" s="17">
        <v>0</v>
      </c>
      <c r="AO150" s="20">
        <v>-959.41999999999985</v>
      </c>
      <c r="AP150" s="20">
        <v>0</v>
      </c>
      <c r="AQ150" s="20">
        <v>0</v>
      </c>
      <c r="AR150" s="20">
        <v>0</v>
      </c>
      <c r="AS150" s="20">
        <v>0</v>
      </c>
      <c r="AT150" s="20">
        <v>-89.61</v>
      </c>
      <c r="AU150" s="20">
        <v>0</v>
      </c>
      <c r="AV150" s="20">
        <v>0</v>
      </c>
      <c r="AW150" s="20">
        <v>0</v>
      </c>
      <c r="AX150" s="20">
        <v>0</v>
      </c>
      <c r="AY150" s="20">
        <v>0</v>
      </c>
      <c r="AZ150" s="20">
        <v>0</v>
      </c>
      <c r="BA150" s="17">
        <f t="shared" si="15"/>
        <v>-849.11999999999989</v>
      </c>
      <c r="BB150" s="17">
        <f t="shared" si="16"/>
        <v>-42.459999999999994</v>
      </c>
      <c r="BC150" s="17">
        <f t="shared" si="17"/>
        <v>-157.45000000000002</v>
      </c>
      <c r="BD150" s="17">
        <f t="shared" si="18"/>
        <v>-1049.0299999999997</v>
      </c>
    </row>
    <row r="151" spans="1:56" x14ac:dyDescent="0.25">
      <c r="A151" t="str">
        <f t="shared" si="14"/>
        <v>TAU.THS</v>
      </c>
      <c r="B151" s="1" t="s">
        <v>33</v>
      </c>
      <c r="C151" s="1" t="s">
        <v>228</v>
      </c>
      <c r="D151" s="1" t="s">
        <v>228</v>
      </c>
      <c r="E151" s="17">
        <v>-1137.98</v>
      </c>
      <c r="F151" s="17">
        <v>-939.18</v>
      </c>
      <c r="G151" s="17">
        <v>0</v>
      </c>
      <c r="H151" s="17">
        <v>0</v>
      </c>
      <c r="I151" s="17">
        <v>0</v>
      </c>
      <c r="J151" s="17">
        <v>-3.61</v>
      </c>
      <c r="K151" s="17">
        <v>-279.67</v>
      </c>
      <c r="L151" s="17">
        <v>0</v>
      </c>
      <c r="M151" s="17">
        <v>-79.819999999999993</v>
      </c>
      <c r="N151" s="17">
        <v>-321.41999999999996</v>
      </c>
      <c r="O151" s="17">
        <v>-433.47999999999996</v>
      </c>
      <c r="P151" s="17">
        <v>-775.0100000000001</v>
      </c>
      <c r="Q151" s="20">
        <v>-56.9</v>
      </c>
      <c r="R151" s="20">
        <v>-46.96</v>
      </c>
      <c r="S151" s="20">
        <v>0</v>
      </c>
      <c r="T151" s="20">
        <v>0</v>
      </c>
      <c r="U151" s="20">
        <v>0</v>
      </c>
      <c r="V151" s="20">
        <v>-0.18</v>
      </c>
      <c r="W151" s="20">
        <v>-13.98</v>
      </c>
      <c r="X151" s="20">
        <v>0</v>
      </c>
      <c r="Y151" s="20">
        <v>-3.99</v>
      </c>
      <c r="Z151" s="20">
        <v>-16.07</v>
      </c>
      <c r="AA151" s="20">
        <v>-21.67</v>
      </c>
      <c r="AB151" s="20">
        <v>-38.75</v>
      </c>
      <c r="AC151" s="17">
        <v>-212.14</v>
      </c>
      <c r="AD151" s="17">
        <v>-172.88</v>
      </c>
      <c r="AE151" s="17">
        <v>0</v>
      </c>
      <c r="AF151" s="17">
        <v>0</v>
      </c>
      <c r="AG151" s="17">
        <v>0</v>
      </c>
      <c r="AH151" s="17">
        <v>-0.63</v>
      </c>
      <c r="AI151" s="17">
        <v>-48.32</v>
      </c>
      <c r="AJ151" s="17">
        <v>0</v>
      </c>
      <c r="AK151" s="17">
        <v>-13.42</v>
      </c>
      <c r="AL151" s="17">
        <v>-53.31</v>
      </c>
      <c r="AM151" s="17">
        <v>-70.88</v>
      </c>
      <c r="AN151" s="17">
        <v>-124.97</v>
      </c>
      <c r="AO151" s="20">
        <v>-1407.02</v>
      </c>
      <c r="AP151" s="20">
        <v>-1159.02</v>
      </c>
      <c r="AQ151" s="20">
        <v>0</v>
      </c>
      <c r="AR151" s="20">
        <v>0</v>
      </c>
      <c r="AS151" s="20">
        <v>0</v>
      </c>
      <c r="AT151" s="20">
        <v>-4.42</v>
      </c>
      <c r="AU151" s="20">
        <v>-341.97</v>
      </c>
      <c r="AV151" s="20">
        <v>0</v>
      </c>
      <c r="AW151" s="20">
        <v>-97.22999999999999</v>
      </c>
      <c r="AX151" s="20">
        <v>-390.79999999999995</v>
      </c>
      <c r="AY151" s="20">
        <v>-526.03</v>
      </c>
      <c r="AZ151" s="20">
        <v>-938.73000000000013</v>
      </c>
      <c r="BA151" s="17">
        <f t="shared" si="15"/>
        <v>-3970.1700000000005</v>
      </c>
      <c r="BB151" s="17">
        <f t="shared" si="16"/>
        <v>-198.5</v>
      </c>
      <c r="BC151" s="17">
        <f t="shared" si="17"/>
        <v>-696.55</v>
      </c>
      <c r="BD151" s="17">
        <f t="shared" si="18"/>
        <v>-4865.22</v>
      </c>
    </row>
    <row r="152" spans="1:56" x14ac:dyDescent="0.25">
      <c r="A152" t="str">
        <f t="shared" si="14"/>
        <v>TPCI.120SIMP</v>
      </c>
      <c r="B152" s="1" t="s">
        <v>231</v>
      </c>
      <c r="C152" s="1" t="s">
        <v>269</v>
      </c>
      <c r="D152" s="1" t="s">
        <v>76</v>
      </c>
      <c r="E152" s="17">
        <v>0</v>
      </c>
      <c r="F152" s="17">
        <v>0</v>
      </c>
      <c r="G152" s="17">
        <v>0</v>
      </c>
      <c r="H152" s="17">
        <v>0</v>
      </c>
      <c r="I152" s="17">
        <v>0</v>
      </c>
      <c r="J152" s="17">
        <v>0</v>
      </c>
      <c r="K152" s="17">
        <v>-5.5299999999999994</v>
      </c>
      <c r="L152" s="17">
        <v>0</v>
      </c>
      <c r="M152" s="17">
        <v>0</v>
      </c>
      <c r="N152" s="17">
        <v>-52.879999999999995</v>
      </c>
      <c r="O152" s="17">
        <v>0</v>
      </c>
      <c r="P152" s="17">
        <v>0</v>
      </c>
      <c r="Q152" s="20">
        <v>0</v>
      </c>
      <c r="R152" s="20">
        <v>0</v>
      </c>
      <c r="S152" s="20">
        <v>0</v>
      </c>
      <c r="T152" s="20">
        <v>0</v>
      </c>
      <c r="U152" s="20">
        <v>0</v>
      </c>
      <c r="V152" s="20">
        <v>0</v>
      </c>
      <c r="W152" s="20">
        <v>-0.28000000000000003</v>
      </c>
      <c r="X152" s="20">
        <v>0</v>
      </c>
      <c r="Y152" s="20">
        <v>0</v>
      </c>
      <c r="Z152" s="20">
        <v>-2.64</v>
      </c>
      <c r="AA152" s="20">
        <v>0</v>
      </c>
      <c r="AB152" s="20">
        <v>0</v>
      </c>
      <c r="AC152" s="17">
        <v>0</v>
      </c>
      <c r="AD152" s="17">
        <v>0</v>
      </c>
      <c r="AE152" s="17">
        <v>0</v>
      </c>
      <c r="AF152" s="17">
        <v>0</v>
      </c>
      <c r="AG152" s="17">
        <v>0</v>
      </c>
      <c r="AH152" s="17">
        <v>0</v>
      </c>
      <c r="AI152" s="17">
        <v>-0.96</v>
      </c>
      <c r="AJ152" s="17">
        <v>0</v>
      </c>
      <c r="AK152" s="17">
        <v>0</v>
      </c>
      <c r="AL152" s="17">
        <v>-8.77</v>
      </c>
      <c r="AM152" s="17">
        <v>0</v>
      </c>
      <c r="AN152" s="17">
        <v>0</v>
      </c>
      <c r="AO152" s="20">
        <v>0</v>
      </c>
      <c r="AP152" s="20">
        <v>0</v>
      </c>
      <c r="AQ152" s="20">
        <v>0</v>
      </c>
      <c r="AR152" s="20">
        <v>0</v>
      </c>
      <c r="AS152" s="20">
        <v>0</v>
      </c>
      <c r="AT152" s="20">
        <v>0</v>
      </c>
      <c r="AU152" s="20">
        <v>-6.77</v>
      </c>
      <c r="AV152" s="20">
        <v>0</v>
      </c>
      <c r="AW152" s="20">
        <v>0</v>
      </c>
      <c r="AX152" s="20">
        <v>-64.289999999999992</v>
      </c>
      <c r="AY152" s="20">
        <v>0</v>
      </c>
      <c r="AZ152" s="20">
        <v>0</v>
      </c>
      <c r="BA152" s="17">
        <f t="shared" si="15"/>
        <v>-58.41</v>
      </c>
      <c r="BB152" s="17">
        <f t="shared" si="16"/>
        <v>-2.92</v>
      </c>
      <c r="BC152" s="17">
        <f t="shared" si="17"/>
        <v>-9.73</v>
      </c>
      <c r="BD152" s="17">
        <f t="shared" si="18"/>
        <v>-71.059999999999988</v>
      </c>
    </row>
    <row r="153" spans="1:56" x14ac:dyDescent="0.25">
      <c r="A153" t="str">
        <f t="shared" si="14"/>
        <v>CUPC.VVW1</v>
      </c>
      <c r="B153" s="1" t="s">
        <v>168</v>
      </c>
      <c r="C153" s="1" t="s">
        <v>233</v>
      </c>
      <c r="D153" s="1" t="s">
        <v>233</v>
      </c>
      <c r="E153" s="17">
        <v>968.32999999999993</v>
      </c>
      <c r="F153" s="17">
        <v>4812.7000000000007</v>
      </c>
      <c r="G153" s="17">
        <v>71.47</v>
      </c>
      <c r="H153" s="17">
        <v>1003.85</v>
      </c>
      <c r="I153" s="17">
        <v>672.14999999999986</v>
      </c>
      <c r="J153" s="17">
        <v>172.2</v>
      </c>
      <c r="K153" s="17">
        <v>33399.979999999996</v>
      </c>
      <c r="L153" s="17">
        <v>4959.84</v>
      </c>
      <c r="M153" s="17">
        <v>20.57</v>
      </c>
      <c r="N153" s="17">
        <v>201.89</v>
      </c>
      <c r="O153" s="17">
        <v>134.80000000000001</v>
      </c>
      <c r="P153" s="17">
        <v>6.1899999999999995</v>
      </c>
      <c r="Q153" s="20">
        <v>48.42</v>
      </c>
      <c r="R153" s="20">
        <v>240.64</v>
      </c>
      <c r="S153" s="20">
        <v>3.57</v>
      </c>
      <c r="T153" s="20">
        <v>50.19</v>
      </c>
      <c r="U153" s="20">
        <v>33.61</v>
      </c>
      <c r="V153" s="20">
        <v>8.61</v>
      </c>
      <c r="W153" s="20">
        <v>1670</v>
      </c>
      <c r="X153" s="20">
        <v>247.99</v>
      </c>
      <c r="Y153" s="20">
        <v>1.03</v>
      </c>
      <c r="Z153" s="20">
        <v>10.09</v>
      </c>
      <c r="AA153" s="20">
        <v>6.74</v>
      </c>
      <c r="AB153" s="20">
        <v>0.31</v>
      </c>
      <c r="AC153" s="17">
        <v>180.51</v>
      </c>
      <c r="AD153" s="17">
        <v>885.92</v>
      </c>
      <c r="AE153" s="17">
        <v>13.01</v>
      </c>
      <c r="AF153" s="17">
        <v>180.33</v>
      </c>
      <c r="AG153" s="17">
        <v>119.22</v>
      </c>
      <c r="AH153" s="17">
        <v>30.14</v>
      </c>
      <c r="AI153" s="17">
        <v>5770.77</v>
      </c>
      <c r="AJ153" s="17">
        <v>845.36</v>
      </c>
      <c r="AK153" s="17">
        <v>3.46</v>
      </c>
      <c r="AL153" s="17">
        <v>33.479999999999997</v>
      </c>
      <c r="AM153" s="17">
        <v>22.04</v>
      </c>
      <c r="AN153" s="17">
        <v>1</v>
      </c>
      <c r="AO153" s="20">
        <v>1197.2599999999998</v>
      </c>
      <c r="AP153" s="20">
        <v>5939.2600000000011</v>
      </c>
      <c r="AQ153" s="20">
        <v>88.05</v>
      </c>
      <c r="AR153" s="20">
        <v>1234.3699999999999</v>
      </c>
      <c r="AS153" s="20">
        <v>824.9799999999999</v>
      </c>
      <c r="AT153" s="20">
        <v>210.95</v>
      </c>
      <c r="AU153" s="20">
        <v>40840.75</v>
      </c>
      <c r="AV153" s="20">
        <v>6053.19</v>
      </c>
      <c r="AW153" s="20">
        <v>25.060000000000002</v>
      </c>
      <c r="AX153" s="20">
        <v>245.45999999999998</v>
      </c>
      <c r="AY153" s="20">
        <v>163.58000000000001</v>
      </c>
      <c r="AZ153" s="20">
        <v>7.4999999999999991</v>
      </c>
      <c r="BA153" s="17">
        <f t="shared" si="15"/>
        <v>46423.969999999994</v>
      </c>
      <c r="BB153" s="17">
        <f t="shared" si="16"/>
        <v>2321.1999999999998</v>
      </c>
      <c r="BC153" s="17">
        <f t="shared" si="17"/>
        <v>8085.24</v>
      </c>
      <c r="BD153" s="17">
        <f t="shared" si="18"/>
        <v>56830.41</v>
      </c>
    </row>
    <row r="154" spans="1:56" x14ac:dyDescent="0.25">
      <c r="A154" t="str">
        <f t="shared" si="14"/>
        <v>CUPC.VVW2</v>
      </c>
      <c r="B154" s="1" t="s">
        <v>168</v>
      </c>
      <c r="C154" s="1" t="s">
        <v>234</v>
      </c>
      <c r="D154" s="1" t="s">
        <v>234</v>
      </c>
      <c r="E154" s="17">
        <v>768.01</v>
      </c>
      <c r="F154" s="17">
        <v>3736.16</v>
      </c>
      <c r="G154" s="17">
        <v>129.68</v>
      </c>
      <c r="H154" s="17">
        <v>573.13</v>
      </c>
      <c r="I154" s="17">
        <v>858.85</v>
      </c>
      <c r="J154" s="17">
        <v>11.83</v>
      </c>
      <c r="K154" s="17">
        <v>16580.400000000001</v>
      </c>
      <c r="L154" s="17">
        <v>2311.4300000000003</v>
      </c>
      <c r="M154" s="17">
        <v>2.5700000000000003</v>
      </c>
      <c r="N154" s="17">
        <v>43.849999999999994</v>
      </c>
      <c r="O154" s="17">
        <v>1747.15</v>
      </c>
      <c r="P154" s="17">
        <v>6.99</v>
      </c>
      <c r="Q154" s="20">
        <v>38.4</v>
      </c>
      <c r="R154" s="20">
        <v>186.81</v>
      </c>
      <c r="S154" s="20">
        <v>6.48</v>
      </c>
      <c r="T154" s="20">
        <v>28.66</v>
      </c>
      <c r="U154" s="20">
        <v>42.94</v>
      </c>
      <c r="V154" s="20">
        <v>0.59</v>
      </c>
      <c r="W154" s="20">
        <v>829.02</v>
      </c>
      <c r="X154" s="20">
        <v>115.57</v>
      </c>
      <c r="Y154" s="20">
        <v>0.13</v>
      </c>
      <c r="Z154" s="20">
        <v>2.19</v>
      </c>
      <c r="AA154" s="20">
        <v>87.36</v>
      </c>
      <c r="AB154" s="20">
        <v>0.35</v>
      </c>
      <c r="AC154" s="17">
        <v>143.16999999999999</v>
      </c>
      <c r="AD154" s="17">
        <v>687.75</v>
      </c>
      <c r="AE154" s="17">
        <v>23.6</v>
      </c>
      <c r="AF154" s="17">
        <v>102.95</v>
      </c>
      <c r="AG154" s="17">
        <v>152.34</v>
      </c>
      <c r="AH154" s="17">
        <v>2.0699999999999998</v>
      </c>
      <c r="AI154" s="17">
        <v>2864.72</v>
      </c>
      <c r="AJ154" s="17">
        <v>393.96</v>
      </c>
      <c r="AK154" s="17">
        <v>0.43</v>
      </c>
      <c r="AL154" s="17">
        <v>7.27</v>
      </c>
      <c r="AM154" s="17">
        <v>285.68</v>
      </c>
      <c r="AN154" s="17">
        <v>1.1299999999999999</v>
      </c>
      <c r="AO154" s="20">
        <v>949.57999999999993</v>
      </c>
      <c r="AP154" s="20">
        <v>4610.7199999999993</v>
      </c>
      <c r="AQ154" s="20">
        <v>159.76</v>
      </c>
      <c r="AR154" s="20">
        <v>704.74</v>
      </c>
      <c r="AS154" s="20">
        <v>1054.1299999999999</v>
      </c>
      <c r="AT154" s="20">
        <v>14.49</v>
      </c>
      <c r="AU154" s="20">
        <v>20274.140000000003</v>
      </c>
      <c r="AV154" s="20">
        <v>2820.9600000000005</v>
      </c>
      <c r="AW154" s="20">
        <v>3.1300000000000003</v>
      </c>
      <c r="AX154" s="20">
        <v>53.309999999999988</v>
      </c>
      <c r="AY154" s="20">
        <v>2120.19</v>
      </c>
      <c r="AZ154" s="20">
        <v>8.4699999999999989</v>
      </c>
      <c r="BA154" s="17">
        <f t="shared" si="15"/>
        <v>26770.050000000003</v>
      </c>
      <c r="BB154" s="17">
        <f t="shared" si="16"/>
        <v>1338.5</v>
      </c>
      <c r="BC154" s="17">
        <f t="shared" si="17"/>
        <v>4665.0700000000006</v>
      </c>
      <c r="BD154" s="17">
        <f t="shared" si="18"/>
        <v>32773.620000000003</v>
      </c>
    </row>
    <row r="155" spans="1:56" x14ac:dyDescent="0.25">
      <c r="A155" t="str">
        <f t="shared" si="14"/>
        <v>WEYR.WEY1</v>
      </c>
      <c r="B155" s="1" t="s">
        <v>237</v>
      </c>
      <c r="C155" s="1" t="s">
        <v>236</v>
      </c>
      <c r="D155" s="1" t="s">
        <v>236</v>
      </c>
      <c r="E155" s="17">
        <v>-945.74999999999955</v>
      </c>
      <c r="F155" s="17">
        <v>-1519.9000000000003</v>
      </c>
      <c r="G155" s="17">
        <v>-296.04999999999995</v>
      </c>
      <c r="H155" s="17">
        <v>-784.92999999999984</v>
      </c>
      <c r="I155" s="17">
        <v>-1485.8100000000002</v>
      </c>
      <c r="J155" s="17">
        <v>-542.92999999999995</v>
      </c>
      <c r="K155" s="17">
        <v>-5469.1600000000008</v>
      </c>
      <c r="L155" s="17">
        <v>-2551.8799999999997</v>
      </c>
      <c r="M155" s="17">
        <v>-240.34000000000006</v>
      </c>
      <c r="N155" s="17">
        <v>-1321.5399999999997</v>
      </c>
      <c r="O155" s="17">
        <v>-2562.0499999999993</v>
      </c>
      <c r="P155" s="17">
        <v>-1282.8700000000003</v>
      </c>
      <c r="Q155" s="20">
        <v>-47.29</v>
      </c>
      <c r="R155" s="20">
        <v>-76</v>
      </c>
      <c r="S155" s="20">
        <v>-14.8</v>
      </c>
      <c r="T155" s="20">
        <v>-39.25</v>
      </c>
      <c r="U155" s="20">
        <v>-74.290000000000006</v>
      </c>
      <c r="V155" s="20">
        <v>-27.15</v>
      </c>
      <c r="W155" s="20">
        <v>-273.45999999999998</v>
      </c>
      <c r="X155" s="20">
        <v>-127.59</v>
      </c>
      <c r="Y155" s="20">
        <v>-12.02</v>
      </c>
      <c r="Z155" s="20">
        <v>-66.08</v>
      </c>
      <c r="AA155" s="20">
        <v>-128.1</v>
      </c>
      <c r="AB155" s="20">
        <v>-64.14</v>
      </c>
      <c r="AC155" s="17">
        <v>-176.3</v>
      </c>
      <c r="AD155" s="17">
        <v>-279.77999999999997</v>
      </c>
      <c r="AE155" s="17">
        <v>-53.87</v>
      </c>
      <c r="AF155" s="17">
        <v>-141</v>
      </c>
      <c r="AG155" s="17">
        <v>-263.54000000000002</v>
      </c>
      <c r="AH155" s="17">
        <v>-95.03</v>
      </c>
      <c r="AI155" s="17">
        <v>-944.95</v>
      </c>
      <c r="AJ155" s="17">
        <v>-434.95</v>
      </c>
      <c r="AK155" s="17">
        <v>-40.4</v>
      </c>
      <c r="AL155" s="17">
        <v>-219.17</v>
      </c>
      <c r="AM155" s="17">
        <v>-418.92</v>
      </c>
      <c r="AN155" s="17">
        <v>-206.86</v>
      </c>
      <c r="AO155" s="20">
        <v>-1169.3399999999995</v>
      </c>
      <c r="AP155" s="20">
        <v>-1875.6800000000003</v>
      </c>
      <c r="AQ155" s="20">
        <v>-364.71999999999997</v>
      </c>
      <c r="AR155" s="20">
        <v>-965.17999999999984</v>
      </c>
      <c r="AS155" s="20">
        <v>-1823.64</v>
      </c>
      <c r="AT155" s="20">
        <v>-665.1099999999999</v>
      </c>
      <c r="AU155" s="20">
        <v>-6687.5700000000006</v>
      </c>
      <c r="AV155" s="20">
        <v>-3114.4199999999996</v>
      </c>
      <c r="AW155" s="20">
        <v>-292.76000000000005</v>
      </c>
      <c r="AX155" s="20">
        <v>-1606.7899999999997</v>
      </c>
      <c r="AY155" s="20">
        <v>-3109.0699999999993</v>
      </c>
      <c r="AZ155" s="20">
        <v>-1553.8700000000003</v>
      </c>
      <c r="BA155" s="17">
        <f t="shared" si="15"/>
        <v>-19003.209999999995</v>
      </c>
      <c r="BB155" s="17">
        <f t="shared" si="16"/>
        <v>-950.17000000000007</v>
      </c>
      <c r="BC155" s="17">
        <f t="shared" si="17"/>
        <v>-3274.7700000000004</v>
      </c>
      <c r="BD155" s="17">
        <f t="shared" si="18"/>
        <v>-23228.149999999998</v>
      </c>
    </row>
    <row r="157" spans="1:56" x14ac:dyDescent="0.25">
      <c r="A157" t="s">
        <v>758</v>
      </c>
    </row>
    <row r="158" spans="1:56" x14ac:dyDescent="0.25">
      <c r="A158" t="s">
        <v>764</v>
      </c>
    </row>
    <row r="159" spans="1:56" x14ac:dyDescent="0.25">
      <c r="A159" t="s">
        <v>759</v>
      </c>
    </row>
    <row r="160" spans="1:56" x14ac:dyDescent="0.25">
      <c r="A160" t="s">
        <v>760</v>
      </c>
    </row>
    <row r="161" spans="1:1" x14ac:dyDescent="0.25">
      <c r="A161" t="s">
        <v>761</v>
      </c>
    </row>
    <row r="162" spans="1:1" x14ac:dyDescent="0.25">
      <c r="A162" t="s">
        <v>762</v>
      </c>
    </row>
    <row r="163" spans="1:1" x14ac:dyDescent="0.25">
      <c r="A163" t="s">
        <v>763</v>
      </c>
    </row>
  </sheetData>
  <mergeCells count="3">
    <mergeCell ref="O3:P3"/>
    <mergeCell ref="AA3:AB3"/>
    <mergeCell ref="AY3:AZ3"/>
  </mergeCells>
  <pageMargins left="0.51181102362204722" right="0.51181102362204722" top="0.74803149606299213" bottom="0.51181102362204722" header="0.51181102362204722" footer="0.23622047244094491"/>
  <pageSetup paperSize="17" orientation="landscape" r:id="rId1"/>
  <headerFooter>
    <oddHeader>&amp;C&amp;"-,Bold"&amp;12&amp;F[&amp;A]</oddHeader>
    <oddFooter>&amp;L&amp;9Posted: 19 Oct 2020&amp;C&amp;9Page &amp;P of &amp;N&amp;R&amp;9Public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98"/>
  <sheetViews>
    <sheetView workbookViewId="0">
      <pane ySplit="1" topLeftCell="A2" activePane="bottomLeft" state="frozen"/>
      <selection activeCell="D5" sqref="D5"/>
      <selection pane="bottomLeft" activeCell="A2" sqref="A2"/>
    </sheetView>
  </sheetViews>
  <sheetFormatPr defaultRowHeight="15" x14ac:dyDescent="0.25"/>
  <cols>
    <col min="1" max="1" width="19.7109375" style="1" bestFit="1" customWidth="1"/>
    <col min="2" max="2" width="16.85546875" style="8" customWidth="1"/>
    <col min="3" max="3" width="15.28515625" style="8" bestFit="1" customWidth="1"/>
    <col min="5" max="5" width="16.85546875" style="8" customWidth="1"/>
    <col min="6" max="6" width="47" style="8" bestFit="1" customWidth="1"/>
    <col min="8" max="8" width="15.28515625" style="1" bestFit="1" customWidth="1"/>
    <col min="9" max="9" width="47.140625" bestFit="1" customWidth="1"/>
  </cols>
  <sheetData>
    <row r="1" spans="1:9" x14ac:dyDescent="0.25">
      <c r="A1" s="6" t="s">
        <v>238</v>
      </c>
      <c r="B1" s="7" t="s">
        <v>0</v>
      </c>
      <c r="C1" s="7" t="s">
        <v>2</v>
      </c>
      <c r="E1" s="7" t="s">
        <v>0</v>
      </c>
      <c r="F1" s="9" t="s">
        <v>654</v>
      </c>
      <c r="H1" s="6" t="s">
        <v>2</v>
      </c>
      <c r="I1" s="6" t="s">
        <v>464</v>
      </c>
    </row>
    <row r="2" spans="1:9" x14ac:dyDescent="0.25">
      <c r="A2" s="1" t="s">
        <v>381</v>
      </c>
      <c r="B2" s="8" t="str">
        <f>LEFT($A2,FIND(".",$A2,1)-1)</f>
        <v>ACRL</v>
      </c>
      <c r="C2" s="8" t="str">
        <f t="shared" ref="C2:C56" si="0">IF(OR(RIGHT($A2,4)="CES1",RIGHT($A2,4)="CES2"),"CES1/CES2",IF(RIGHT($A2,9)="CRE1/CRE2","CRE1",RIGHT($A2,LEN($A2)-FIND(".",$A2,1))))</f>
        <v>PR1</v>
      </c>
      <c r="E2" s="8" t="s">
        <v>175</v>
      </c>
      <c r="F2" s="8" t="s">
        <v>585</v>
      </c>
      <c r="H2" s="1" t="s">
        <v>4</v>
      </c>
      <c r="I2" s="1" t="s">
        <v>465</v>
      </c>
    </row>
    <row r="3" spans="1:9" x14ac:dyDescent="0.25">
      <c r="A3" s="1" t="s">
        <v>296</v>
      </c>
      <c r="B3" s="8" t="str">
        <f t="shared" ref="B3:B68" si="1">LEFT($A3,FIND(".",$A3,1)-1)</f>
        <v>ALPL</v>
      </c>
      <c r="C3" s="8" t="str">
        <f t="shared" si="0"/>
        <v>BR3</v>
      </c>
      <c r="E3" s="8" t="s">
        <v>40</v>
      </c>
      <c r="F3" s="8" t="s">
        <v>586</v>
      </c>
      <c r="H3" s="1" t="s">
        <v>5</v>
      </c>
      <c r="I3" s="1" t="s">
        <v>466</v>
      </c>
    </row>
    <row r="4" spans="1:9" x14ac:dyDescent="0.25">
      <c r="A4" s="1" t="s">
        <v>297</v>
      </c>
      <c r="B4" s="8" t="str">
        <f t="shared" si="1"/>
        <v>ALPL</v>
      </c>
      <c r="C4" s="8" t="str">
        <f t="shared" si="0"/>
        <v>BR4</v>
      </c>
      <c r="E4" s="8" t="s">
        <v>27</v>
      </c>
      <c r="F4" s="8" t="s">
        <v>587</v>
      </c>
      <c r="H4" s="1" t="s">
        <v>6</v>
      </c>
      <c r="I4" s="1" t="s">
        <v>467</v>
      </c>
    </row>
    <row r="5" spans="1:9" x14ac:dyDescent="0.25">
      <c r="A5" s="1" t="s">
        <v>288</v>
      </c>
      <c r="B5" s="8" t="str">
        <f t="shared" si="1"/>
        <v>ANC</v>
      </c>
      <c r="C5" s="8" t="str">
        <f t="shared" si="0"/>
        <v>ANC1</v>
      </c>
      <c r="E5" s="8" t="s">
        <v>266</v>
      </c>
      <c r="F5" s="8" t="s">
        <v>586</v>
      </c>
      <c r="H5" s="1" t="s">
        <v>7</v>
      </c>
      <c r="I5" s="1" t="s">
        <v>468</v>
      </c>
    </row>
    <row r="6" spans="1:9" x14ac:dyDescent="0.25">
      <c r="A6" s="1" t="s">
        <v>461</v>
      </c>
      <c r="B6" s="8" t="str">
        <f t="shared" si="1"/>
        <v>AP00</v>
      </c>
      <c r="C6" s="8" t="str">
        <f t="shared" si="0"/>
        <v>ST1</v>
      </c>
      <c r="E6" s="8" t="s">
        <v>20</v>
      </c>
      <c r="F6" s="8" t="s">
        <v>588</v>
      </c>
      <c r="H6" s="1" t="s">
        <v>8</v>
      </c>
      <c r="I6" s="1" t="s">
        <v>655</v>
      </c>
    </row>
    <row r="7" spans="1:9" x14ac:dyDescent="0.25">
      <c r="A7" s="1" t="s">
        <v>462</v>
      </c>
      <c r="B7" s="8" t="str">
        <f t="shared" si="1"/>
        <v>AP00</v>
      </c>
      <c r="C7" s="8" t="str">
        <f t="shared" si="0"/>
        <v>ST2</v>
      </c>
      <c r="E7" s="8" t="s">
        <v>23</v>
      </c>
      <c r="F7" s="8" t="s">
        <v>589</v>
      </c>
      <c r="H7" s="1" t="s">
        <v>9</v>
      </c>
      <c r="I7" s="1" t="s">
        <v>469</v>
      </c>
    </row>
    <row r="8" spans="1:9" x14ac:dyDescent="0.25">
      <c r="A8" s="1" t="s">
        <v>289</v>
      </c>
      <c r="B8" s="8" t="str">
        <f t="shared" si="1"/>
        <v>APC</v>
      </c>
      <c r="C8" s="8" t="str">
        <f t="shared" si="0"/>
        <v>BCHEXP</v>
      </c>
      <c r="E8" s="8" t="s">
        <v>15</v>
      </c>
      <c r="F8" s="8" t="s">
        <v>590</v>
      </c>
      <c r="H8" s="1" t="s">
        <v>10</v>
      </c>
      <c r="I8" s="1" t="s">
        <v>470</v>
      </c>
    </row>
    <row r="9" spans="1:9" x14ac:dyDescent="0.25">
      <c r="A9" s="1" t="s">
        <v>285</v>
      </c>
      <c r="B9" s="8" t="str">
        <f t="shared" si="1"/>
        <v>APC</v>
      </c>
      <c r="C9" s="8" t="str">
        <f t="shared" si="0"/>
        <v>BCHIMP</v>
      </c>
      <c r="E9" s="8" t="s">
        <v>157</v>
      </c>
      <c r="F9" s="8" t="s">
        <v>588</v>
      </c>
      <c r="H9" s="1" t="s">
        <v>11</v>
      </c>
      <c r="I9" s="1" t="s">
        <v>471</v>
      </c>
    </row>
    <row r="10" spans="1:9" x14ac:dyDescent="0.25">
      <c r="A10" s="1" t="s">
        <v>286</v>
      </c>
      <c r="B10" s="8" t="str">
        <f t="shared" si="1"/>
        <v>APF</v>
      </c>
      <c r="C10" s="8" t="str">
        <f t="shared" si="0"/>
        <v>AFG1TX</v>
      </c>
      <c r="E10" s="8" t="s">
        <v>199</v>
      </c>
      <c r="F10" s="8" t="s">
        <v>591</v>
      </c>
      <c r="H10" s="1" t="s">
        <v>12</v>
      </c>
      <c r="I10" s="1" t="s">
        <v>472</v>
      </c>
    </row>
    <row r="11" spans="1:9" x14ac:dyDescent="0.25">
      <c r="A11" s="1" t="s">
        <v>281</v>
      </c>
      <c r="B11" s="8" t="str">
        <f t="shared" si="1"/>
        <v>APL</v>
      </c>
      <c r="C11" s="8" t="str">
        <f t="shared" si="0"/>
        <v>311S033N</v>
      </c>
      <c r="E11" s="8" t="s">
        <v>43</v>
      </c>
      <c r="F11" s="8" t="s">
        <v>592</v>
      </c>
      <c r="H11" s="1" t="s">
        <v>13</v>
      </c>
      <c r="I11" s="1" t="s">
        <v>473</v>
      </c>
    </row>
    <row r="12" spans="1:9" x14ac:dyDescent="0.25">
      <c r="A12" s="1" t="s">
        <v>282</v>
      </c>
      <c r="B12" s="8" t="str">
        <f t="shared" si="1"/>
        <v>APL</v>
      </c>
      <c r="C12" s="8" t="str">
        <f t="shared" si="0"/>
        <v>321S009N</v>
      </c>
      <c r="E12" s="8" t="s">
        <v>86</v>
      </c>
      <c r="F12" s="8" t="s">
        <v>593</v>
      </c>
      <c r="H12" s="1" t="s">
        <v>259</v>
      </c>
      <c r="I12" s="1" t="s">
        <v>474</v>
      </c>
    </row>
    <row r="13" spans="1:9" x14ac:dyDescent="0.25">
      <c r="A13" s="1" t="s">
        <v>455</v>
      </c>
      <c r="B13" s="8" t="str">
        <f t="shared" si="1"/>
        <v>APL</v>
      </c>
      <c r="C13" s="8" t="str">
        <f t="shared" si="0"/>
        <v>321S033</v>
      </c>
      <c r="E13" s="8" t="s">
        <v>47</v>
      </c>
      <c r="F13" s="8" t="s">
        <v>594</v>
      </c>
      <c r="H13" s="1" t="s">
        <v>14</v>
      </c>
      <c r="I13" s="1" t="s">
        <v>656</v>
      </c>
    </row>
    <row r="14" spans="1:9" x14ac:dyDescent="0.25">
      <c r="A14" s="1" t="s">
        <v>283</v>
      </c>
      <c r="B14" s="8" t="str">
        <f t="shared" si="1"/>
        <v>APL</v>
      </c>
      <c r="C14" s="8" t="str">
        <f t="shared" si="0"/>
        <v>325S009N</v>
      </c>
      <c r="E14" s="8" t="s">
        <v>51</v>
      </c>
      <c r="F14" s="8" t="s">
        <v>595</v>
      </c>
      <c r="H14" s="1" t="s">
        <v>76</v>
      </c>
      <c r="I14" s="1" t="s">
        <v>582</v>
      </c>
    </row>
    <row r="15" spans="1:9" x14ac:dyDescent="0.25">
      <c r="A15" s="1" t="s">
        <v>284</v>
      </c>
      <c r="B15" s="8" t="str">
        <f t="shared" si="1"/>
        <v>APL</v>
      </c>
      <c r="C15" s="8" t="str">
        <f t="shared" si="0"/>
        <v>372S025N</v>
      </c>
      <c r="E15" s="8" t="s">
        <v>73</v>
      </c>
      <c r="F15" s="8" t="s">
        <v>596</v>
      </c>
      <c r="H15" s="1" t="s">
        <v>16</v>
      </c>
      <c r="I15" s="1" t="s">
        <v>657</v>
      </c>
    </row>
    <row r="16" spans="1:9" x14ac:dyDescent="0.25">
      <c r="A16" s="1" t="s">
        <v>370</v>
      </c>
      <c r="B16" s="8" t="str">
        <f t="shared" si="1"/>
        <v>APNC</v>
      </c>
      <c r="C16" s="8" t="str">
        <f t="shared" si="0"/>
        <v>NOVAGEN15M</v>
      </c>
      <c r="E16" s="8" t="s">
        <v>207</v>
      </c>
      <c r="F16" s="8" t="s">
        <v>597</v>
      </c>
      <c r="H16" s="1" t="s">
        <v>17</v>
      </c>
      <c r="I16" s="1" t="s">
        <v>475</v>
      </c>
    </row>
    <row r="17" spans="1:9" x14ac:dyDescent="0.25">
      <c r="A17" s="1" t="s">
        <v>400</v>
      </c>
      <c r="B17" s="8" t="str">
        <f t="shared" si="1"/>
        <v>ASTC</v>
      </c>
      <c r="C17" s="8" t="str">
        <f t="shared" si="0"/>
        <v>SD3</v>
      </c>
      <c r="E17" s="8" t="s">
        <v>118</v>
      </c>
      <c r="F17" s="8" t="s">
        <v>598</v>
      </c>
      <c r="H17" s="1" t="s">
        <v>260</v>
      </c>
      <c r="I17" s="1" t="s">
        <v>476</v>
      </c>
    </row>
    <row r="18" spans="1:9" x14ac:dyDescent="0.25">
      <c r="A18" s="1" t="s">
        <v>402</v>
      </c>
      <c r="B18" s="8" t="str">
        <f t="shared" si="1"/>
        <v>ASTC</v>
      </c>
      <c r="C18" s="8" t="str">
        <f t="shared" si="0"/>
        <v>SD4</v>
      </c>
      <c r="E18" s="8" t="s">
        <v>261</v>
      </c>
      <c r="F18" s="8" t="s">
        <v>599</v>
      </c>
      <c r="H18" s="1" t="s">
        <v>18</v>
      </c>
      <c r="I18" s="1" t="s">
        <v>658</v>
      </c>
    </row>
    <row r="19" spans="1:9" x14ac:dyDescent="0.25">
      <c r="A19" s="1" t="s">
        <v>298</v>
      </c>
      <c r="B19" s="8" t="str">
        <f t="shared" si="1"/>
        <v>BALP</v>
      </c>
      <c r="C19" s="8" t="str">
        <f t="shared" si="0"/>
        <v>BR5</v>
      </c>
      <c r="E19" s="8" t="s">
        <v>59</v>
      </c>
      <c r="F19" s="8" t="s">
        <v>495</v>
      </c>
      <c r="H19" s="1" t="s">
        <v>19</v>
      </c>
      <c r="I19" s="1" t="s">
        <v>477</v>
      </c>
    </row>
    <row r="20" spans="1:9" x14ac:dyDescent="0.25">
      <c r="A20" s="1" t="s">
        <v>396</v>
      </c>
      <c r="B20" s="8" t="str">
        <f t="shared" si="1"/>
        <v>BALP</v>
      </c>
      <c r="C20" s="8" t="str">
        <f t="shared" si="0"/>
        <v>SD1</v>
      </c>
      <c r="E20" s="8" t="s">
        <v>61</v>
      </c>
      <c r="F20" s="8" t="s">
        <v>585</v>
      </c>
      <c r="H20" s="1" t="s">
        <v>24</v>
      </c>
      <c r="I20" s="1" t="s">
        <v>478</v>
      </c>
    </row>
    <row r="21" spans="1:9" x14ac:dyDescent="0.25">
      <c r="A21" s="1" t="s">
        <v>398</v>
      </c>
      <c r="B21" s="8" t="str">
        <f t="shared" si="1"/>
        <v>BALP</v>
      </c>
      <c r="C21" s="8" t="str">
        <f t="shared" si="0"/>
        <v>SD2</v>
      </c>
      <c r="E21" s="8" t="s">
        <v>113</v>
      </c>
      <c r="F21" s="8" t="s">
        <v>600</v>
      </c>
      <c r="H21" s="1" t="s">
        <v>26</v>
      </c>
      <c r="I21" s="1" t="s">
        <v>479</v>
      </c>
    </row>
    <row r="22" spans="1:9" x14ac:dyDescent="0.25">
      <c r="A22" s="1" t="s">
        <v>401</v>
      </c>
      <c r="B22" s="8" t="str">
        <f t="shared" si="1"/>
        <v>BALP</v>
      </c>
      <c r="C22" s="8" t="str">
        <f t="shared" si="0"/>
        <v>SD3</v>
      </c>
      <c r="E22" s="8" t="s">
        <v>65</v>
      </c>
      <c r="F22" s="8" t="s">
        <v>601</v>
      </c>
      <c r="H22" s="1" t="s">
        <v>28</v>
      </c>
      <c r="I22" s="1" t="s">
        <v>480</v>
      </c>
    </row>
    <row r="23" spans="1:9" x14ac:dyDescent="0.25">
      <c r="A23" s="1" t="s">
        <v>403</v>
      </c>
      <c r="B23" s="8" t="str">
        <f t="shared" si="1"/>
        <v>BALP</v>
      </c>
      <c r="C23" s="8" t="str">
        <f t="shared" si="0"/>
        <v>SD4</v>
      </c>
      <c r="E23" s="8" t="s">
        <v>168</v>
      </c>
      <c r="F23" s="8" t="s">
        <v>588</v>
      </c>
      <c r="H23" s="1" t="s">
        <v>32</v>
      </c>
      <c r="I23" s="1" t="s">
        <v>481</v>
      </c>
    </row>
    <row r="24" spans="1:9" x14ac:dyDescent="0.25">
      <c r="A24" s="1" t="s">
        <v>404</v>
      </c>
      <c r="B24" s="8" t="str">
        <f t="shared" si="1"/>
        <v>BALP</v>
      </c>
      <c r="C24" s="8" t="str">
        <f t="shared" si="0"/>
        <v>SD5</v>
      </c>
      <c r="E24" s="8" t="s">
        <v>71</v>
      </c>
      <c r="F24" s="8" t="s">
        <v>602</v>
      </c>
      <c r="H24" s="1" t="s">
        <v>34</v>
      </c>
      <c r="I24" s="1" t="s">
        <v>482</v>
      </c>
    </row>
    <row r="25" spans="1:9" x14ac:dyDescent="0.25">
      <c r="A25" s="1" t="s">
        <v>406</v>
      </c>
      <c r="B25" s="8" t="str">
        <f t="shared" si="1"/>
        <v>BALP</v>
      </c>
      <c r="C25" s="8" t="str">
        <f t="shared" si="0"/>
        <v>SD6</v>
      </c>
      <c r="E25" s="8" t="s">
        <v>82</v>
      </c>
      <c r="F25" s="8" t="s">
        <v>603</v>
      </c>
      <c r="H25" s="1" t="s">
        <v>30</v>
      </c>
      <c r="I25" s="1" t="s">
        <v>580</v>
      </c>
    </row>
    <row r="26" spans="1:9" x14ac:dyDescent="0.25">
      <c r="A26" s="1" t="s">
        <v>408</v>
      </c>
      <c r="B26" s="8" t="str">
        <f t="shared" si="1"/>
        <v>BALP</v>
      </c>
      <c r="C26" s="8" t="str">
        <f t="shared" si="0"/>
        <v>SH1</v>
      </c>
      <c r="E26" s="8" t="s">
        <v>84</v>
      </c>
      <c r="F26" s="8" t="s">
        <v>604</v>
      </c>
      <c r="H26" s="1" t="s">
        <v>22</v>
      </c>
      <c r="I26" s="1" t="s">
        <v>581</v>
      </c>
    </row>
    <row r="27" spans="1:9" x14ac:dyDescent="0.25">
      <c r="A27" s="1" t="s">
        <v>410</v>
      </c>
      <c r="B27" s="8" t="str">
        <f t="shared" si="1"/>
        <v>BALP</v>
      </c>
      <c r="C27" s="8" t="str">
        <f t="shared" si="0"/>
        <v>SH2</v>
      </c>
      <c r="E27" s="8" t="s">
        <v>103</v>
      </c>
      <c r="F27" s="8" t="s">
        <v>605</v>
      </c>
      <c r="H27" s="1" t="s">
        <v>36</v>
      </c>
      <c r="I27" s="1" t="s">
        <v>483</v>
      </c>
    </row>
    <row r="28" spans="1:9" x14ac:dyDescent="0.25">
      <c r="A28" s="1" t="s">
        <v>322</v>
      </c>
      <c r="B28" s="8" t="str">
        <f t="shared" si="1"/>
        <v>BOWA</v>
      </c>
      <c r="C28" s="8" t="str">
        <f t="shared" si="0"/>
        <v>DRW1</v>
      </c>
      <c r="E28" s="8" t="s">
        <v>25</v>
      </c>
      <c r="F28" s="8" t="s">
        <v>606</v>
      </c>
      <c r="H28" s="1" t="s">
        <v>37</v>
      </c>
      <c r="I28" s="1" t="s">
        <v>484</v>
      </c>
    </row>
    <row r="29" spans="1:9" x14ac:dyDescent="0.25">
      <c r="A29" s="1" t="s">
        <v>301</v>
      </c>
      <c r="B29" s="8" t="str">
        <f t="shared" si="1"/>
        <v>BSRW</v>
      </c>
      <c r="C29" s="8" t="str">
        <f t="shared" si="0"/>
        <v>BSR1</v>
      </c>
      <c r="E29" s="8" t="s">
        <v>97</v>
      </c>
      <c r="F29" s="8" t="s">
        <v>607</v>
      </c>
      <c r="H29" s="1" t="s">
        <v>38</v>
      </c>
      <c r="I29" s="1" t="s">
        <v>485</v>
      </c>
    </row>
    <row r="30" spans="1:9" x14ac:dyDescent="0.25">
      <c r="A30" s="1" t="s">
        <v>741</v>
      </c>
      <c r="B30" s="8" t="str">
        <f t="shared" si="1"/>
        <v>CAEC</v>
      </c>
      <c r="C30" s="8" t="str">
        <f t="shared" si="0"/>
        <v>CES1/CES2</v>
      </c>
      <c r="E30" s="8" t="s">
        <v>100</v>
      </c>
      <c r="F30" s="8" t="s">
        <v>608</v>
      </c>
      <c r="H30" s="1" t="s">
        <v>39</v>
      </c>
      <c r="I30" s="1" t="s">
        <v>486</v>
      </c>
    </row>
    <row r="31" spans="1:9" x14ac:dyDescent="0.25">
      <c r="A31" s="1" t="s">
        <v>742</v>
      </c>
      <c r="B31" s="8" t="str">
        <f t="shared" si="1"/>
        <v>CAEC</v>
      </c>
      <c r="C31" s="8" t="str">
        <f t="shared" si="0"/>
        <v>CES1/CES2</v>
      </c>
      <c r="E31" s="8" t="s">
        <v>67</v>
      </c>
      <c r="F31" s="8" t="s">
        <v>609</v>
      </c>
      <c r="H31" s="1" t="s">
        <v>41</v>
      </c>
      <c r="I31" s="1" t="s">
        <v>487</v>
      </c>
    </row>
    <row r="32" spans="1:9" x14ac:dyDescent="0.25">
      <c r="A32" s="1" t="s">
        <v>316</v>
      </c>
      <c r="B32" s="8" t="str">
        <f t="shared" si="1"/>
        <v>CAWP</v>
      </c>
      <c r="C32" s="8" t="str">
        <f t="shared" si="0"/>
        <v>120SIMP</v>
      </c>
      <c r="E32" s="8" t="s">
        <v>57</v>
      </c>
      <c r="F32" s="8" t="s">
        <v>610</v>
      </c>
      <c r="H32" s="1" t="s">
        <v>42</v>
      </c>
      <c r="I32" s="1" t="s">
        <v>488</v>
      </c>
    </row>
    <row r="33" spans="1:9" x14ac:dyDescent="0.25">
      <c r="A33" s="1" t="s">
        <v>318</v>
      </c>
      <c r="B33" s="8" t="str">
        <f t="shared" si="1"/>
        <v>CAWP</v>
      </c>
      <c r="C33" s="8" t="str">
        <f t="shared" si="0"/>
        <v>BCHEXP</v>
      </c>
      <c r="E33" s="8" t="s">
        <v>93</v>
      </c>
      <c r="F33" s="8" t="s">
        <v>611</v>
      </c>
      <c r="H33" s="1" t="s">
        <v>44</v>
      </c>
      <c r="I33" s="1" t="s">
        <v>489</v>
      </c>
    </row>
    <row r="34" spans="1:9" x14ac:dyDescent="0.25">
      <c r="A34" s="1" t="s">
        <v>315</v>
      </c>
      <c r="B34" s="8" t="str">
        <f t="shared" si="1"/>
        <v>CAWP</v>
      </c>
      <c r="C34" s="8" t="str">
        <f t="shared" si="0"/>
        <v>BCHIMP</v>
      </c>
      <c r="E34" s="8" t="s">
        <v>90</v>
      </c>
      <c r="F34" s="8" t="s">
        <v>612</v>
      </c>
      <c r="H34" s="1" t="s">
        <v>46</v>
      </c>
      <c r="I34" s="1" t="s">
        <v>490</v>
      </c>
    </row>
    <row r="35" spans="1:9" x14ac:dyDescent="0.25">
      <c r="A35" s="1" t="s">
        <v>319</v>
      </c>
      <c r="B35" s="8" t="str">
        <f t="shared" si="1"/>
        <v>CAWP</v>
      </c>
      <c r="C35" s="8" t="str">
        <f t="shared" si="0"/>
        <v>SPCEXP</v>
      </c>
      <c r="E35" s="8" t="s">
        <v>45</v>
      </c>
      <c r="F35" s="8" t="s">
        <v>613</v>
      </c>
      <c r="H35" s="1" t="s">
        <v>48</v>
      </c>
      <c r="I35" s="1" t="s">
        <v>491</v>
      </c>
    </row>
    <row r="36" spans="1:9" x14ac:dyDescent="0.25">
      <c r="A36" s="1" t="s">
        <v>317</v>
      </c>
      <c r="B36" s="8" t="str">
        <f t="shared" si="1"/>
        <v>CAWP</v>
      </c>
      <c r="C36" s="8" t="str">
        <f t="shared" si="0"/>
        <v>SPCIMP</v>
      </c>
      <c r="E36" s="8" t="s">
        <v>243</v>
      </c>
      <c r="F36" s="8" t="s">
        <v>614</v>
      </c>
      <c r="H36" s="1" t="s">
        <v>49</v>
      </c>
      <c r="I36" s="1" t="s">
        <v>492</v>
      </c>
    </row>
    <row r="37" spans="1:9" x14ac:dyDescent="0.25">
      <c r="A37" s="1" t="s">
        <v>414</v>
      </c>
      <c r="B37" s="8" t="str">
        <f t="shared" si="1"/>
        <v>CECI</v>
      </c>
      <c r="C37" s="8" t="str">
        <f t="shared" si="0"/>
        <v>BCHEXP</v>
      </c>
      <c r="E37" s="8" t="s">
        <v>116</v>
      </c>
      <c r="F37" s="8" t="s">
        <v>615</v>
      </c>
      <c r="H37" s="1" t="s">
        <v>50</v>
      </c>
      <c r="I37" s="1" t="s">
        <v>493</v>
      </c>
    </row>
    <row r="38" spans="1:9" x14ac:dyDescent="0.25">
      <c r="A38" s="1" t="s">
        <v>412</v>
      </c>
      <c r="B38" s="8" t="str">
        <f t="shared" si="1"/>
        <v>CECI</v>
      </c>
      <c r="C38" s="8" t="str">
        <f t="shared" si="0"/>
        <v>BCHIMP</v>
      </c>
      <c r="E38" s="8" t="s">
        <v>203</v>
      </c>
      <c r="F38" s="8" t="s">
        <v>616</v>
      </c>
      <c r="H38" s="1" t="s">
        <v>53</v>
      </c>
      <c r="I38" s="1" t="s">
        <v>659</v>
      </c>
    </row>
    <row r="39" spans="1:9" x14ac:dyDescent="0.25">
      <c r="A39" s="1" t="s">
        <v>344</v>
      </c>
      <c r="B39" s="8" t="str">
        <f t="shared" si="1"/>
        <v>CFPL</v>
      </c>
      <c r="C39" s="8" t="str">
        <f t="shared" si="0"/>
        <v>GPEC</v>
      </c>
      <c r="E39" s="8" t="s">
        <v>88</v>
      </c>
      <c r="F39" s="8" t="s">
        <v>617</v>
      </c>
      <c r="H39" s="1" t="s">
        <v>56</v>
      </c>
      <c r="I39" s="1" t="s">
        <v>494</v>
      </c>
    </row>
    <row r="40" spans="1:9" x14ac:dyDescent="0.25">
      <c r="A40" s="1" t="s">
        <v>456</v>
      </c>
      <c r="B40" s="8" t="str">
        <f t="shared" si="1"/>
        <v>CHD</v>
      </c>
      <c r="C40" s="8" t="str">
        <f t="shared" si="0"/>
        <v>CRE1</v>
      </c>
      <c r="E40" s="8" t="s">
        <v>130</v>
      </c>
      <c r="F40" s="8" t="s">
        <v>618</v>
      </c>
      <c r="H40" s="1" t="s">
        <v>58</v>
      </c>
      <c r="I40" s="1" t="s">
        <v>660</v>
      </c>
    </row>
    <row r="41" spans="1:9" x14ac:dyDescent="0.25">
      <c r="A41" s="1" t="s">
        <v>457</v>
      </c>
      <c r="B41" s="8" t="str">
        <f t="shared" si="1"/>
        <v>CHD</v>
      </c>
      <c r="C41" s="8" t="str">
        <f t="shared" si="0"/>
        <v>CRE2</v>
      </c>
      <c r="E41" s="8" t="s">
        <v>161</v>
      </c>
      <c r="F41" s="8" t="s">
        <v>619</v>
      </c>
      <c r="H41" s="1" t="s">
        <v>60</v>
      </c>
      <c r="I41" s="1" t="s">
        <v>495</v>
      </c>
    </row>
    <row r="42" spans="1:9" x14ac:dyDescent="0.25">
      <c r="A42" s="1" t="s">
        <v>306</v>
      </c>
      <c r="B42" s="8" t="str">
        <f t="shared" si="1"/>
        <v>CMH</v>
      </c>
      <c r="C42" s="8" t="str">
        <f t="shared" si="0"/>
        <v>CMH1</v>
      </c>
      <c r="E42" s="8" t="s">
        <v>155</v>
      </c>
      <c r="F42" s="8" t="s">
        <v>620</v>
      </c>
      <c r="H42" s="1" t="s">
        <v>62</v>
      </c>
      <c r="I42" s="1" t="s">
        <v>496</v>
      </c>
    </row>
    <row r="43" spans="1:9" x14ac:dyDescent="0.25">
      <c r="A43" s="1" t="s">
        <v>307</v>
      </c>
      <c r="B43" s="8" t="str">
        <f t="shared" si="1"/>
        <v>CNRL</v>
      </c>
      <c r="C43" s="8" t="str">
        <f t="shared" si="0"/>
        <v>CNR5</v>
      </c>
      <c r="E43" s="8" t="s">
        <v>122</v>
      </c>
      <c r="F43" s="8" t="s">
        <v>621</v>
      </c>
      <c r="H43" s="1" t="s">
        <v>63</v>
      </c>
      <c r="I43" s="1" t="s">
        <v>497</v>
      </c>
    </row>
    <row r="44" spans="1:9" x14ac:dyDescent="0.25">
      <c r="A44" s="1" t="s">
        <v>341</v>
      </c>
      <c r="B44" s="8" t="str">
        <f t="shared" si="1"/>
        <v>CPW</v>
      </c>
      <c r="C44" s="8" t="str">
        <f t="shared" si="0"/>
        <v>GN1</v>
      </c>
      <c r="E44" s="8" t="s">
        <v>55</v>
      </c>
      <c r="F44" s="8" t="s">
        <v>622</v>
      </c>
      <c r="H44" s="1" t="s">
        <v>241</v>
      </c>
      <c r="I44" s="1" t="s">
        <v>498</v>
      </c>
    </row>
    <row r="45" spans="1:9" x14ac:dyDescent="0.25">
      <c r="A45" s="1" t="s">
        <v>342</v>
      </c>
      <c r="B45" s="8" t="str">
        <f t="shared" si="1"/>
        <v>CPW</v>
      </c>
      <c r="C45" s="8" t="str">
        <f t="shared" si="0"/>
        <v>GN2</v>
      </c>
      <c r="E45" s="8" t="s">
        <v>235</v>
      </c>
      <c r="F45" s="8" t="s">
        <v>623</v>
      </c>
      <c r="H45" s="1" t="s">
        <v>242</v>
      </c>
      <c r="I45" s="1" t="s">
        <v>499</v>
      </c>
    </row>
    <row r="46" spans="1:9" x14ac:dyDescent="0.25">
      <c r="A46" s="1" t="s">
        <v>310</v>
      </c>
      <c r="B46" s="8" t="str">
        <f t="shared" si="1"/>
        <v>CRR</v>
      </c>
      <c r="C46" s="8" t="str">
        <f t="shared" si="0"/>
        <v>CRR1</v>
      </c>
      <c r="E46" s="8" t="s">
        <v>133</v>
      </c>
      <c r="F46" s="8" t="s">
        <v>624</v>
      </c>
      <c r="H46" s="1" t="s">
        <v>64</v>
      </c>
      <c r="I46" s="1" t="s">
        <v>661</v>
      </c>
    </row>
    <row r="47" spans="1:9" x14ac:dyDescent="0.25">
      <c r="A47" s="1" t="s">
        <v>376</v>
      </c>
      <c r="B47" s="8" t="str">
        <f t="shared" si="1"/>
        <v>CUPC</v>
      </c>
      <c r="C47" s="8" t="str">
        <f t="shared" si="0"/>
        <v>OMRH</v>
      </c>
      <c r="E47" s="8" t="s">
        <v>139</v>
      </c>
      <c r="F47" s="8" t="s">
        <v>625</v>
      </c>
      <c r="H47" s="1" t="s">
        <v>66</v>
      </c>
      <c r="I47" s="1" t="s">
        <v>662</v>
      </c>
    </row>
    <row r="48" spans="1:9" x14ac:dyDescent="0.25">
      <c r="A48" s="1" t="s">
        <v>378</v>
      </c>
      <c r="B48" s="8" t="str">
        <f t="shared" si="1"/>
        <v>CUPC</v>
      </c>
      <c r="C48" s="8" t="str">
        <f t="shared" si="0"/>
        <v>PH1</v>
      </c>
      <c r="E48" s="8" t="s">
        <v>145</v>
      </c>
      <c r="F48" s="8" t="s">
        <v>626</v>
      </c>
      <c r="H48" s="1" t="s">
        <v>68</v>
      </c>
      <c r="I48" s="1" t="s">
        <v>500</v>
      </c>
    </row>
    <row r="49" spans="1:9" x14ac:dyDescent="0.25">
      <c r="A49" s="1" t="s">
        <v>448</v>
      </c>
      <c r="B49" s="8" t="str">
        <f t="shared" si="1"/>
        <v>CUPC</v>
      </c>
      <c r="C49" s="8" t="str">
        <f t="shared" si="0"/>
        <v>RB1</v>
      </c>
      <c r="E49" s="8" t="s">
        <v>141</v>
      </c>
      <c r="F49" s="8" t="s">
        <v>627</v>
      </c>
      <c r="H49" s="1" t="s">
        <v>69</v>
      </c>
      <c r="I49" s="1" t="s">
        <v>501</v>
      </c>
    </row>
    <row r="50" spans="1:9" x14ac:dyDescent="0.25">
      <c r="A50" s="1" t="s">
        <v>449</v>
      </c>
      <c r="B50" s="8" t="str">
        <f t="shared" si="1"/>
        <v>CUPC</v>
      </c>
      <c r="C50" s="8" t="str">
        <f t="shared" si="0"/>
        <v>RB2</v>
      </c>
      <c r="E50" s="8" t="s">
        <v>143</v>
      </c>
      <c r="F50" s="8" t="s">
        <v>628</v>
      </c>
      <c r="H50" s="1" t="s">
        <v>70</v>
      </c>
      <c r="I50" s="1" t="s">
        <v>502</v>
      </c>
    </row>
    <row r="51" spans="1:9" x14ac:dyDescent="0.25">
      <c r="A51" s="1" t="s">
        <v>450</v>
      </c>
      <c r="B51" s="8" t="str">
        <f t="shared" si="1"/>
        <v>CUPC</v>
      </c>
      <c r="C51" s="8" t="str">
        <f t="shared" si="0"/>
        <v>RB3</v>
      </c>
      <c r="E51" s="8" t="s">
        <v>124</v>
      </c>
      <c r="F51" s="8" t="s">
        <v>629</v>
      </c>
      <c r="H51" s="1" t="s">
        <v>72</v>
      </c>
      <c r="I51" s="1" t="s">
        <v>503</v>
      </c>
    </row>
    <row r="52" spans="1:9" x14ac:dyDescent="0.25">
      <c r="A52" s="1" t="s">
        <v>384</v>
      </c>
      <c r="B52" s="8" t="str">
        <f t="shared" si="1"/>
        <v>CUPC</v>
      </c>
      <c r="C52" s="8" t="str">
        <f t="shared" si="0"/>
        <v>RB5</v>
      </c>
      <c r="E52" s="8" t="s">
        <v>150</v>
      </c>
      <c r="F52" s="8" t="s">
        <v>630</v>
      </c>
      <c r="H52" s="1" t="s">
        <v>83</v>
      </c>
      <c r="I52" s="1" t="s">
        <v>504</v>
      </c>
    </row>
    <row r="53" spans="1:9" x14ac:dyDescent="0.25">
      <c r="A53" s="1" t="s">
        <v>387</v>
      </c>
      <c r="B53" s="8" t="str">
        <f t="shared" si="1"/>
        <v>CUPC</v>
      </c>
      <c r="C53" s="8" t="str">
        <f t="shared" si="0"/>
        <v>RL1</v>
      </c>
      <c r="E53" s="8" t="s">
        <v>213</v>
      </c>
      <c r="F53" s="8" t="s">
        <v>631</v>
      </c>
      <c r="H53" s="1" t="s">
        <v>85</v>
      </c>
      <c r="I53" s="1" t="s">
        <v>505</v>
      </c>
    </row>
    <row r="54" spans="1:9" x14ac:dyDescent="0.25">
      <c r="A54" s="1" t="s">
        <v>431</v>
      </c>
      <c r="B54" s="8" t="str">
        <f t="shared" si="1"/>
        <v>CUPC</v>
      </c>
      <c r="C54" s="8" t="str">
        <f t="shared" si="0"/>
        <v>VVW1</v>
      </c>
      <c r="E54" s="8" t="s">
        <v>159</v>
      </c>
      <c r="F54" s="8" t="s">
        <v>632</v>
      </c>
      <c r="H54" s="1" t="s">
        <v>87</v>
      </c>
      <c r="I54" s="1" t="s">
        <v>506</v>
      </c>
    </row>
    <row r="55" spans="1:9" x14ac:dyDescent="0.25">
      <c r="A55" s="1" t="s">
        <v>432</v>
      </c>
      <c r="B55" s="8" t="str">
        <f t="shared" si="1"/>
        <v>CUPC</v>
      </c>
      <c r="C55" s="8" t="str">
        <f t="shared" si="0"/>
        <v>VVW2</v>
      </c>
      <c r="E55" s="8" t="s">
        <v>163</v>
      </c>
      <c r="F55" s="8" t="s">
        <v>633</v>
      </c>
      <c r="H55" s="1" t="s">
        <v>89</v>
      </c>
      <c r="I55" s="1" t="s">
        <v>663</v>
      </c>
    </row>
    <row r="56" spans="1:9" x14ac:dyDescent="0.25">
      <c r="A56" s="1" t="s">
        <v>435</v>
      </c>
      <c r="B56" s="8" t="str">
        <f t="shared" si="1"/>
        <v>CWPI</v>
      </c>
      <c r="C56" s="8" t="str">
        <f t="shared" si="0"/>
        <v>CRE1</v>
      </c>
      <c r="E56" s="8" t="s">
        <v>165</v>
      </c>
      <c r="F56" s="8" t="s">
        <v>634</v>
      </c>
      <c r="H56" s="1" t="s">
        <v>91</v>
      </c>
      <c r="I56" s="1" t="s">
        <v>507</v>
      </c>
    </row>
    <row r="57" spans="1:9" x14ac:dyDescent="0.25">
      <c r="A57" s="1" t="s">
        <v>743</v>
      </c>
      <c r="B57" s="8" t="str">
        <f t="shared" si="1"/>
        <v>CWPI</v>
      </c>
      <c r="C57" s="8" t="str">
        <f>IF(OR(RIGHT($A57,4)="CES1",RIGHT($A57,4)="CES2"),"CES1/CES2",IF(RIGHT($A57,9)="CRE1/CRE2","CRE1",RIGHT($A57,LEN($A57)-FIND(".",$A57,1))))</f>
        <v>CRE1</v>
      </c>
      <c r="E57" s="8" t="s">
        <v>170</v>
      </c>
      <c r="F57" s="8" t="s">
        <v>635</v>
      </c>
      <c r="H57" s="1" t="s">
        <v>92</v>
      </c>
      <c r="I57" s="1" t="s">
        <v>508</v>
      </c>
    </row>
    <row r="58" spans="1:9" x14ac:dyDescent="0.25">
      <c r="A58" s="1" t="s">
        <v>436</v>
      </c>
      <c r="B58" s="8" t="str">
        <f t="shared" si="1"/>
        <v>CWPI</v>
      </c>
      <c r="C58" s="8" t="str">
        <f t="shared" ref="C58:C121" si="2">IF(OR(RIGHT($A58,4)="CES1",RIGHT($A58,4)="CES2"),"CES1/CES2",IF(RIGHT($A58,9)="CRE1/CRE2","CRE1",RIGHT($A58,LEN($A58)-FIND(".",$A58,1))))</f>
        <v>CRE2</v>
      </c>
      <c r="E58" s="8" t="s">
        <v>263</v>
      </c>
      <c r="F58" s="8" t="s">
        <v>636</v>
      </c>
      <c r="H58" s="1" t="s">
        <v>101</v>
      </c>
      <c r="I58" s="1" t="s">
        <v>509</v>
      </c>
    </row>
    <row r="59" spans="1:9" x14ac:dyDescent="0.25">
      <c r="A59" s="1" t="s">
        <v>314</v>
      </c>
      <c r="B59" s="8" t="str">
        <f t="shared" si="1"/>
        <v>CWPI</v>
      </c>
      <c r="C59" s="8" t="str">
        <f t="shared" si="2"/>
        <v>CRWD</v>
      </c>
      <c r="E59" s="8" t="s">
        <v>244</v>
      </c>
      <c r="F59" s="8" t="s">
        <v>637</v>
      </c>
      <c r="H59" s="1" t="s">
        <v>104</v>
      </c>
      <c r="I59" s="1" t="s">
        <v>510</v>
      </c>
    </row>
    <row r="60" spans="1:9" x14ac:dyDescent="0.25">
      <c r="A60" s="1" t="s">
        <v>379</v>
      </c>
      <c r="B60" s="8" t="str">
        <f t="shared" si="1"/>
        <v>CWPI</v>
      </c>
      <c r="C60" s="8" t="str">
        <f t="shared" si="2"/>
        <v>PKNE</v>
      </c>
      <c r="E60" s="8" t="s">
        <v>110</v>
      </c>
      <c r="F60" s="8" t="s">
        <v>638</v>
      </c>
      <c r="H60" s="1" t="s">
        <v>57</v>
      </c>
      <c r="I60" s="1" t="s">
        <v>511</v>
      </c>
    </row>
    <row r="61" spans="1:9" x14ac:dyDescent="0.25">
      <c r="A61" s="1" t="s">
        <v>320</v>
      </c>
      <c r="B61" s="8" t="str">
        <f t="shared" si="1"/>
        <v>DAIS</v>
      </c>
      <c r="C61" s="8" t="str">
        <f t="shared" si="2"/>
        <v>DAI1</v>
      </c>
      <c r="E61" s="8" t="s">
        <v>180</v>
      </c>
      <c r="F61" s="8" t="s">
        <v>639</v>
      </c>
      <c r="H61" s="1" t="s">
        <v>105</v>
      </c>
      <c r="I61" s="1" t="s">
        <v>512</v>
      </c>
    </row>
    <row r="62" spans="1:9" x14ac:dyDescent="0.25">
      <c r="A62" s="1" t="s">
        <v>321</v>
      </c>
      <c r="B62" s="8" t="str">
        <f t="shared" si="1"/>
        <v>DOW</v>
      </c>
      <c r="C62" s="8" t="str">
        <f t="shared" si="2"/>
        <v>DOWGEN15M</v>
      </c>
      <c r="E62" s="8" t="s">
        <v>147</v>
      </c>
      <c r="F62" s="8" t="s">
        <v>640</v>
      </c>
      <c r="H62" s="1" t="s">
        <v>111</v>
      </c>
      <c r="I62" s="1" t="s">
        <v>513</v>
      </c>
    </row>
    <row r="63" spans="1:9" x14ac:dyDescent="0.25">
      <c r="A63" s="1" t="s">
        <v>333</v>
      </c>
      <c r="B63" s="8" t="str">
        <f t="shared" si="1"/>
        <v>ECLP</v>
      </c>
      <c r="C63" s="8" t="str">
        <f t="shared" si="2"/>
        <v>ENC1</v>
      </c>
      <c r="E63" s="8" t="s">
        <v>186</v>
      </c>
      <c r="F63" s="8" t="s">
        <v>641</v>
      </c>
      <c r="H63" s="1" t="s">
        <v>112</v>
      </c>
      <c r="I63" s="1" t="s">
        <v>514</v>
      </c>
    </row>
    <row r="64" spans="1:9" x14ac:dyDescent="0.25">
      <c r="A64" s="1" t="s">
        <v>334</v>
      </c>
      <c r="B64" s="8" t="str">
        <f t="shared" si="1"/>
        <v>ECLP</v>
      </c>
      <c r="C64" s="8" t="str">
        <f t="shared" si="2"/>
        <v>ENC2</v>
      </c>
      <c r="E64" s="8" t="s">
        <v>188</v>
      </c>
      <c r="F64" s="8" t="s">
        <v>642</v>
      </c>
      <c r="H64" s="1" t="s">
        <v>114</v>
      </c>
      <c r="I64" s="1" t="s">
        <v>515</v>
      </c>
    </row>
    <row r="65" spans="1:9" x14ac:dyDescent="0.25">
      <c r="A65" s="1" t="s">
        <v>335</v>
      </c>
      <c r="B65" s="8" t="str">
        <f t="shared" si="1"/>
        <v>ECLP</v>
      </c>
      <c r="C65" s="8" t="str">
        <f t="shared" si="2"/>
        <v>ENC3</v>
      </c>
      <c r="E65" s="8" t="s">
        <v>190</v>
      </c>
      <c r="F65" s="8" t="s">
        <v>643</v>
      </c>
      <c r="H65" s="1" t="s">
        <v>115</v>
      </c>
      <c r="I65" s="1" t="s">
        <v>516</v>
      </c>
    </row>
    <row r="66" spans="1:9" x14ac:dyDescent="0.25">
      <c r="A66" s="1" t="s">
        <v>287</v>
      </c>
      <c r="B66" s="8" t="str">
        <f t="shared" si="1"/>
        <v>EEC</v>
      </c>
      <c r="C66" s="8" t="str">
        <f t="shared" si="2"/>
        <v>AKE1</v>
      </c>
      <c r="E66" s="8" t="s">
        <v>195</v>
      </c>
      <c r="F66" s="8" t="s">
        <v>644</v>
      </c>
      <c r="H66" s="1" t="s">
        <v>117</v>
      </c>
      <c r="I66" s="1" t="s">
        <v>517</v>
      </c>
    </row>
    <row r="67" spans="1:9" x14ac:dyDescent="0.25">
      <c r="A67" s="1" t="s">
        <v>356</v>
      </c>
      <c r="B67" s="8" t="str">
        <f t="shared" si="1"/>
        <v>EEC</v>
      </c>
      <c r="C67" s="8" t="str">
        <f t="shared" si="2"/>
        <v>KH1</v>
      </c>
      <c r="E67" s="8" t="s">
        <v>220</v>
      </c>
      <c r="F67" s="8" t="s">
        <v>645</v>
      </c>
      <c r="H67" s="1" t="s">
        <v>119</v>
      </c>
      <c r="I67" s="1" t="s">
        <v>664</v>
      </c>
    </row>
    <row r="68" spans="1:9" x14ac:dyDescent="0.25">
      <c r="A68" s="1" t="s">
        <v>357</v>
      </c>
      <c r="B68" s="8" t="str">
        <f t="shared" si="1"/>
        <v>EEC</v>
      </c>
      <c r="C68" s="8" t="str">
        <f t="shared" si="2"/>
        <v>KH2</v>
      </c>
      <c r="E68" s="8" t="s">
        <v>120</v>
      </c>
      <c r="F68" s="8" t="s">
        <v>645</v>
      </c>
      <c r="H68" s="1" t="s">
        <v>121</v>
      </c>
      <c r="I68" s="1" t="s">
        <v>518</v>
      </c>
    </row>
    <row r="69" spans="1:9" x14ac:dyDescent="0.25">
      <c r="A69" s="1" t="s">
        <v>421</v>
      </c>
      <c r="B69" s="8" t="str">
        <f t="shared" ref="B69:B132" si="3">LEFT($A69,FIND(".",$A69,1)-1)</f>
        <v>EEC</v>
      </c>
      <c r="C69" s="8" t="str">
        <f t="shared" si="2"/>
        <v>TAB1</v>
      </c>
      <c r="E69" s="8" t="s">
        <v>193</v>
      </c>
      <c r="F69" s="8" t="s">
        <v>645</v>
      </c>
      <c r="H69" s="1" t="s">
        <v>123</v>
      </c>
      <c r="I69" s="1" t="s">
        <v>519</v>
      </c>
    </row>
    <row r="70" spans="1:9" x14ac:dyDescent="0.25">
      <c r="A70" s="1" t="s">
        <v>330</v>
      </c>
      <c r="B70" s="8" t="str">
        <f t="shared" si="3"/>
        <v>EEMI</v>
      </c>
      <c r="C70" s="8" t="str">
        <f t="shared" si="2"/>
        <v>BCHEXP</v>
      </c>
      <c r="E70" s="8" t="s">
        <v>137</v>
      </c>
      <c r="F70" s="8" t="s">
        <v>646</v>
      </c>
      <c r="H70" s="1" t="s">
        <v>125</v>
      </c>
      <c r="I70" s="1" t="s">
        <v>520</v>
      </c>
    </row>
    <row r="71" spans="1:9" x14ac:dyDescent="0.25">
      <c r="A71" s="1" t="s">
        <v>329</v>
      </c>
      <c r="B71" s="8" t="str">
        <f t="shared" si="3"/>
        <v>EEMI</v>
      </c>
      <c r="C71" s="8" t="str">
        <f t="shared" si="2"/>
        <v>BCHIMP</v>
      </c>
      <c r="E71" s="8" t="s">
        <v>33</v>
      </c>
      <c r="F71" s="8" t="s">
        <v>646</v>
      </c>
      <c r="H71" s="1" t="s">
        <v>126</v>
      </c>
      <c r="I71" s="1" t="s">
        <v>521</v>
      </c>
    </row>
    <row r="72" spans="1:9" x14ac:dyDescent="0.25">
      <c r="A72" s="1" t="s">
        <v>331</v>
      </c>
      <c r="B72" s="8" t="str">
        <f t="shared" si="3"/>
        <v>EGCP</v>
      </c>
      <c r="C72" s="8" t="str">
        <f t="shared" si="2"/>
        <v>EGC1</v>
      </c>
      <c r="E72" s="8" t="s">
        <v>106</v>
      </c>
      <c r="F72" s="8" t="s">
        <v>647</v>
      </c>
      <c r="H72" s="1" t="s">
        <v>127</v>
      </c>
      <c r="I72" s="1" t="s">
        <v>522</v>
      </c>
    </row>
    <row r="73" spans="1:9" x14ac:dyDescent="0.25">
      <c r="A73" s="1" t="s">
        <v>311</v>
      </c>
      <c r="B73" s="8" t="str">
        <f t="shared" si="3"/>
        <v>EGPI</v>
      </c>
      <c r="C73" s="8" t="str">
        <f t="shared" si="2"/>
        <v>CRS1</v>
      </c>
      <c r="E73" s="8" t="s">
        <v>35</v>
      </c>
      <c r="F73" s="8" t="s">
        <v>648</v>
      </c>
      <c r="H73" s="1" t="s">
        <v>128</v>
      </c>
      <c r="I73" s="1" t="s">
        <v>523</v>
      </c>
    </row>
    <row r="74" spans="1:9" x14ac:dyDescent="0.25">
      <c r="A74" s="1" t="s">
        <v>312</v>
      </c>
      <c r="B74" s="8" t="str">
        <f t="shared" si="3"/>
        <v>EGPI</v>
      </c>
      <c r="C74" s="8" t="str">
        <f t="shared" si="2"/>
        <v>CRS2</v>
      </c>
      <c r="E74" s="8" t="s">
        <v>229</v>
      </c>
      <c r="F74" s="8" t="s">
        <v>667</v>
      </c>
      <c r="H74" s="1" t="s">
        <v>129</v>
      </c>
      <c r="I74" s="1" t="s">
        <v>524</v>
      </c>
    </row>
    <row r="75" spans="1:9" x14ac:dyDescent="0.25">
      <c r="A75" s="1" t="s">
        <v>313</v>
      </c>
      <c r="B75" s="8" t="str">
        <f t="shared" si="3"/>
        <v>EGPI</v>
      </c>
      <c r="C75" s="8" t="str">
        <f t="shared" si="2"/>
        <v>CRS3</v>
      </c>
      <c r="E75" s="8" t="s">
        <v>224</v>
      </c>
      <c r="F75" s="8" t="s">
        <v>649</v>
      </c>
      <c r="H75" s="1" t="s">
        <v>131</v>
      </c>
      <c r="I75" s="1" t="s">
        <v>525</v>
      </c>
    </row>
    <row r="76" spans="1:9" x14ac:dyDescent="0.25">
      <c r="A76" s="1" t="s">
        <v>305</v>
      </c>
      <c r="B76" s="8" t="str">
        <f t="shared" si="3"/>
        <v>ENC2</v>
      </c>
      <c r="C76" s="8" t="str">
        <f t="shared" si="2"/>
        <v>CL01</v>
      </c>
      <c r="E76" s="8" t="s">
        <v>231</v>
      </c>
      <c r="F76" s="8" t="s">
        <v>650</v>
      </c>
      <c r="H76" s="1" t="s">
        <v>132</v>
      </c>
      <c r="I76" s="1" t="s">
        <v>526</v>
      </c>
    </row>
    <row r="77" spans="1:9" x14ac:dyDescent="0.25">
      <c r="A77" s="1" t="s">
        <v>325</v>
      </c>
      <c r="B77" s="8" t="str">
        <f t="shared" si="3"/>
        <v>ENC2</v>
      </c>
      <c r="C77" s="8" t="str">
        <f t="shared" si="2"/>
        <v>EC04</v>
      </c>
      <c r="E77" s="8" t="s">
        <v>3</v>
      </c>
      <c r="F77" s="8" t="s">
        <v>651</v>
      </c>
      <c r="H77" s="1" t="s">
        <v>134</v>
      </c>
      <c r="I77" s="1" t="s">
        <v>527</v>
      </c>
    </row>
    <row r="78" spans="1:9" x14ac:dyDescent="0.25">
      <c r="A78" s="1" t="s">
        <v>327</v>
      </c>
      <c r="B78" s="8" t="str">
        <f t="shared" si="3"/>
        <v>ENCR</v>
      </c>
      <c r="C78" s="8" t="str">
        <f t="shared" si="2"/>
        <v>120SIMP</v>
      </c>
      <c r="E78" s="8" t="s">
        <v>31</v>
      </c>
      <c r="F78" s="8" t="s">
        <v>645</v>
      </c>
      <c r="H78" s="1" t="s">
        <v>135</v>
      </c>
      <c r="I78" s="1" t="s">
        <v>528</v>
      </c>
    </row>
    <row r="79" spans="1:9" x14ac:dyDescent="0.25">
      <c r="A79" s="1" t="s">
        <v>332</v>
      </c>
      <c r="B79" s="8" t="str">
        <f t="shared" si="3"/>
        <v>ENCR</v>
      </c>
      <c r="C79" s="8" t="str">
        <f t="shared" si="2"/>
        <v>BCHEXP</v>
      </c>
      <c r="E79" s="8" t="s">
        <v>237</v>
      </c>
      <c r="F79" s="8" t="s">
        <v>652</v>
      </c>
      <c r="H79" s="1" t="s">
        <v>136</v>
      </c>
      <c r="I79" s="1" t="s">
        <v>529</v>
      </c>
    </row>
    <row r="80" spans="1:9" x14ac:dyDescent="0.25">
      <c r="A80" s="1" t="s">
        <v>326</v>
      </c>
      <c r="B80" s="8" t="str">
        <f t="shared" si="3"/>
        <v>ENCR</v>
      </c>
      <c r="C80" s="8" t="str">
        <f t="shared" si="2"/>
        <v>BCHIMP</v>
      </c>
      <c r="E80" s="8" t="s">
        <v>211</v>
      </c>
      <c r="F80" s="8" t="s">
        <v>653</v>
      </c>
      <c r="H80" s="1" t="s">
        <v>138</v>
      </c>
      <c r="I80" s="1" t="s">
        <v>530</v>
      </c>
    </row>
    <row r="81" spans="1:9" x14ac:dyDescent="0.25">
      <c r="A81" s="1" t="s">
        <v>328</v>
      </c>
      <c r="B81" s="8" t="str">
        <f t="shared" si="3"/>
        <v>ENCR</v>
      </c>
      <c r="C81" s="8" t="str">
        <f t="shared" si="2"/>
        <v>SPCIMP</v>
      </c>
      <c r="H81" s="1" t="s">
        <v>140</v>
      </c>
      <c r="I81" s="1" t="s">
        <v>531</v>
      </c>
    </row>
    <row r="82" spans="1:9" x14ac:dyDescent="0.25">
      <c r="A82" s="1" t="s">
        <v>324</v>
      </c>
      <c r="B82" s="8" t="str">
        <f t="shared" si="3"/>
        <v>ENCV</v>
      </c>
      <c r="C82" s="8" t="str">
        <f t="shared" si="2"/>
        <v>EC01</v>
      </c>
      <c r="H82" s="1" t="s">
        <v>144</v>
      </c>
      <c r="I82" s="1" t="s">
        <v>532</v>
      </c>
    </row>
    <row r="83" spans="1:9" x14ac:dyDescent="0.25">
      <c r="A83" s="1" t="s">
        <v>299</v>
      </c>
      <c r="B83" s="8" t="str">
        <f t="shared" si="3"/>
        <v>ENMP</v>
      </c>
      <c r="C83" s="8" t="str">
        <f t="shared" si="2"/>
        <v>BR5</v>
      </c>
      <c r="H83" s="1" t="s">
        <v>148</v>
      </c>
      <c r="I83" s="1" t="s">
        <v>533</v>
      </c>
    </row>
    <row r="84" spans="1:9" x14ac:dyDescent="0.25">
      <c r="A84" s="1" t="s">
        <v>437</v>
      </c>
      <c r="B84" s="8" t="str">
        <f t="shared" si="3"/>
        <v>EPDA</v>
      </c>
      <c r="C84" s="8" t="str">
        <f t="shared" si="2"/>
        <v>ENC1</v>
      </c>
      <c r="H84" s="1" t="s">
        <v>149</v>
      </c>
      <c r="I84" s="1" t="s">
        <v>534</v>
      </c>
    </row>
    <row r="85" spans="1:9" x14ac:dyDescent="0.25">
      <c r="A85" s="1" t="s">
        <v>438</v>
      </c>
      <c r="B85" s="8" t="str">
        <f t="shared" si="3"/>
        <v>EPDA</v>
      </c>
      <c r="C85" s="8" t="str">
        <f t="shared" si="2"/>
        <v>ENC2</v>
      </c>
      <c r="H85" s="1" t="s">
        <v>156</v>
      </c>
      <c r="I85" s="1" t="s">
        <v>535</v>
      </c>
    </row>
    <row r="86" spans="1:9" x14ac:dyDescent="0.25">
      <c r="A86" s="1" t="s">
        <v>439</v>
      </c>
      <c r="B86" s="8" t="str">
        <f t="shared" si="3"/>
        <v>EPDA</v>
      </c>
      <c r="C86" s="8" t="str">
        <f t="shared" si="2"/>
        <v>ENC3</v>
      </c>
      <c r="H86" s="1" t="s">
        <v>158</v>
      </c>
      <c r="I86" s="1" t="s">
        <v>536</v>
      </c>
    </row>
    <row r="87" spans="1:9" x14ac:dyDescent="0.25">
      <c r="A87" s="1" t="s">
        <v>343</v>
      </c>
      <c r="B87" s="8" t="str">
        <f t="shared" si="3"/>
        <v>EPDG</v>
      </c>
      <c r="C87" s="8" t="str">
        <f t="shared" si="2"/>
        <v>GN3</v>
      </c>
      <c r="H87" s="1" t="s">
        <v>160</v>
      </c>
      <c r="I87" s="1" t="s">
        <v>537</v>
      </c>
    </row>
    <row r="88" spans="1:9" x14ac:dyDescent="0.25">
      <c r="A88" s="1" t="s">
        <v>405</v>
      </c>
      <c r="B88" s="8" t="str">
        <f t="shared" si="3"/>
        <v>EPPA</v>
      </c>
      <c r="C88" s="8" t="str">
        <f t="shared" si="2"/>
        <v>SD5</v>
      </c>
      <c r="H88" s="1" t="s">
        <v>162</v>
      </c>
      <c r="I88" s="1" t="s">
        <v>538</v>
      </c>
    </row>
    <row r="89" spans="1:9" x14ac:dyDescent="0.25">
      <c r="A89" s="1" t="s">
        <v>407</v>
      </c>
      <c r="B89" s="8" t="str">
        <f t="shared" si="3"/>
        <v>EPPA</v>
      </c>
      <c r="C89" s="8" t="str">
        <f t="shared" si="2"/>
        <v>SD6</v>
      </c>
      <c r="H89" s="1" t="s">
        <v>164</v>
      </c>
      <c r="I89" s="1" t="s">
        <v>539</v>
      </c>
    </row>
    <row r="90" spans="1:9" x14ac:dyDescent="0.25">
      <c r="A90" s="1" t="s">
        <v>323</v>
      </c>
      <c r="B90" s="8" t="str">
        <f t="shared" si="3"/>
        <v>ERPS</v>
      </c>
      <c r="C90" s="8" t="str">
        <f t="shared" si="2"/>
        <v>EAGL</v>
      </c>
      <c r="H90" s="1" t="s">
        <v>166</v>
      </c>
      <c r="I90" s="1" t="s">
        <v>540</v>
      </c>
    </row>
    <row r="91" spans="1:9" x14ac:dyDescent="0.25">
      <c r="A91" s="1" t="s">
        <v>352</v>
      </c>
      <c r="B91" s="8" t="str">
        <f t="shared" si="3"/>
        <v>ESSO</v>
      </c>
      <c r="C91" s="8" t="str">
        <f t="shared" si="2"/>
        <v>IOR1</v>
      </c>
      <c r="H91" s="1" t="s">
        <v>167</v>
      </c>
      <c r="I91" s="1" t="s">
        <v>541</v>
      </c>
    </row>
    <row r="92" spans="1:9" x14ac:dyDescent="0.25">
      <c r="A92" s="1" t="s">
        <v>353</v>
      </c>
      <c r="B92" s="8" t="str">
        <f t="shared" si="3"/>
        <v>ESSO</v>
      </c>
      <c r="C92" s="8" t="str">
        <f t="shared" si="2"/>
        <v>IOR3</v>
      </c>
      <c r="H92" s="1" t="s">
        <v>169</v>
      </c>
      <c r="I92" s="1" t="s">
        <v>542</v>
      </c>
    </row>
    <row r="93" spans="1:9" x14ac:dyDescent="0.25">
      <c r="A93" s="1" t="s">
        <v>372</v>
      </c>
      <c r="B93" s="8" t="str">
        <f t="shared" si="3"/>
        <v>GPI</v>
      </c>
      <c r="C93" s="8" t="str">
        <f t="shared" si="2"/>
        <v>NPP1</v>
      </c>
      <c r="H93" s="1" t="s">
        <v>171</v>
      </c>
      <c r="I93" s="1" t="s">
        <v>543</v>
      </c>
    </row>
    <row r="94" spans="1:9" x14ac:dyDescent="0.25">
      <c r="A94" s="1" t="s">
        <v>369</v>
      </c>
      <c r="B94" s="8" t="str">
        <f t="shared" si="3"/>
        <v>GPWF</v>
      </c>
      <c r="C94" s="8" t="str">
        <f t="shared" si="2"/>
        <v>NEP1</v>
      </c>
      <c r="H94" s="1" t="s">
        <v>172</v>
      </c>
      <c r="I94" s="1" t="s">
        <v>544</v>
      </c>
    </row>
    <row r="95" spans="1:9" x14ac:dyDescent="0.25">
      <c r="A95" s="1" t="s">
        <v>346</v>
      </c>
      <c r="B95" s="8" t="str">
        <f t="shared" si="3"/>
        <v>HWP</v>
      </c>
      <c r="C95" s="8" t="str">
        <f t="shared" si="2"/>
        <v>HAL1</v>
      </c>
      <c r="H95" s="1" t="s">
        <v>173</v>
      </c>
      <c r="I95" s="1" t="s">
        <v>545</v>
      </c>
    </row>
    <row r="96" spans="1:9" x14ac:dyDescent="0.25">
      <c r="A96" s="1" t="s">
        <v>304</v>
      </c>
      <c r="B96" s="8" t="str">
        <f t="shared" si="3"/>
        <v>ICPL</v>
      </c>
      <c r="C96" s="8" t="str">
        <f t="shared" si="2"/>
        <v>CHIN</v>
      </c>
      <c r="H96" s="1" t="s">
        <v>174</v>
      </c>
      <c r="I96" s="1" t="s">
        <v>546</v>
      </c>
    </row>
    <row r="97" spans="1:9" x14ac:dyDescent="0.25">
      <c r="A97" s="1" t="s">
        <v>389</v>
      </c>
      <c r="B97" s="8" t="str">
        <f t="shared" si="3"/>
        <v>ICPL</v>
      </c>
      <c r="C97" s="8" t="str">
        <f t="shared" si="2"/>
        <v>RYMD</v>
      </c>
      <c r="H97" s="1" t="s">
        <v>176</v>
      </c>
      <c r="I97" s="1" t="s">
        <v>665</v>
      </c>
    </row>
    <row r="98" spans="1:9" x14ac:dyDescent="0.25">
      <c r="A98" s="1" t="s">
        <v>433</v>
      </c>
      <c r="B98" s="8" t="str">
        <f t="shared" si="3"/>
        <v>INPR</v>
      </c>
      <c r="C98" s="8" t="str">
        <f t="shared" si="2"/>
        <v>WEY1</v>
      </c>
      <c r="H98" s="1" t="s">
        <v>252</v>
      </c>
      <c r="I98" s="1" t="s">
        <v>547</v>
      </c>
    </row>
    <row r="99" spans="1:9" x14ac:dyDescent="0.25">
      <c r="A99" s="1" t="s">
        <v>354</v>
      </c>
      <c r="B99" s="8" t="str">
        <f t="shared" si="3"/>
        <v>IORV</v>
      </c>
      <c r="C99" s="8" t="str">
        <f t="shared" si="2"/>
        <v>IOR3</v>
      </c>
      <c r="H99" s="1" t="s">
        <v>253</v>
      </c>
      <c r="I99" s="1" t="s">
        <v>548</v>
      </c>
    </row>
    <row r="100" spans="1:9" x14ac:dyDescent="0.25">
      <c r="A100" s="1" t="s">
        <v>359</v>
      </c>
      <c r="B100" s="8" t="str">
        <f t="shared" si="3"/>
        <v>KHW</v>
      </c>
      <c r="C100" s="8" t="str">
        <f t="shared" si="2"/>
        <v>KHW1</v>
      </c>
      <c r="H100" s="1" t="s">
        <v>254</v>
      </c>
      <c r="I100" s="1" t="s">
        <v>549</v>
      </c>
    </row>
    <row r="101" spans="1:9" x14ac:dyDescent="0.25">
      <c r="A101" s="1" t="s">
        <v>442</v>
      </c>
      <c r="B101" s="8" t="str">
        <f t="shared" si="3"/>
        <v>MAGE</v>
      </c>
      <c r="C101" s="8" t="str">
        <f t="shared" si="2"/>
        <v>120SIMP</v>
      </c>
      <c r="H101" s="1" t="s">
        <v>179</v>
      </c>
      <c r="I101" s="1" t="s">
        <v>550</v>
      </c>
    </row>
    <row r="102" spans="1:9" x14ac:dyDescent="0.25">
      <c r="A102" s="1" t="s">
        <v>362</v>
      </c>
      <c r="B102" s="8" t="str">
        <f t="shared" si="3"/>
        <v>MAGE</v>
      </c>
      <c r="C102" s="8" t="str">
        <f t="shared" si="2"/>
        <v>BCHEXP</v>
      </c>
      <c r="H102" s="1" t="s">
        <v>183</v>
      </c>
      <c r="I102" s="1" t="s">
        <v>551</v>
      </c>
    </row>
    <row r="103" spans="1:9" x14ac:dyDescent="0.25">
      <c r="A103" s="1" t="s">
        <v>444</v>
      </c>
      <c r="B103" s="8" t="str">
        <f t="shared" si="3"/>
        <v>MAGE</v>
      </c>
      <c r="C103" s="8" t="str">
        <f t="shared" si="2"/>
        <v>SPCEXP</v>
      </c>
      <c r="H103" s="1" t="s">
        <v>184</v>
      </c>
      <c r="I103" s="1" t="s">
        <v>552</v>
      </c>
    </row>
    <row r="104" spans="1:9" x14ac:dyDescent="0.25">
      <c r="A104" s="1" t="s">
        <v>443</v>
      </c>
      <c r="B104" s="8" t="str">
        <f t="shared" si="3"/>
        <v>MAGE</v>
      </c>
      <c r="C104" s="8" t="str">
        <f t="shared" si="2"/>
        <v>SPCIMP</v>
      </c>
      <c r="H104" s="1" t="s">
        <v>185</v>
      </c>
      <c r="I104" s="1" t="s">
        <v>553</v>
      </c>
    </row>
    <row r="105" spans="1:9" x14ac:dyDescent="0.25">
      <c r="A105" s="1" t="s">
        <v>360</v>
      </c>
      <c r="B105" s="8" t="str">
        <f t="shared" si="3"/>
        <v>MANH</v>
      </c>
      <c r="C105" s="8" t="str">
        <f t="shared" si="2"/>
        <v>SPCIMP</v>
      </c>
      <c r="H105" s="1" t="s">
        <v>187</v>
      </c>
      <c r="I105" s="1" t="s">
        <v>554</v>
      </c>
    </row>
    <row r="106" spans="1:9" x14ac:dyDescent="0.25">
      <c r="A106" s="1" t="s">
        <v>361</v>
      </c>
      <c r="B106" s="8" t="str">
        <f t="shared" si="3"/>
        <v>MEGE</v>
      </c>
      <c r="C106" s="8" t="str">
        <f t="shared" si="2"/>
        <v>MEG1</v>
      </c>
      <c r="H106" s="1" t="s">
        <v>189</v>
      </c>
      <c r="I106" s="1" t="s">
        <v>555</v>
      </c>
    </row>
    <row r="107" spans="1:9" x14ac:dyDescent="0.25">
      <c r="A107" s="1" t="s">
        <v>347</v>
      </c>
      <c r="B107" s="8" t="str">
        <f t="shared" si="3"/>
        <v>MPLP</v>
      </c>
      <c r="C107" s="8" t="str">
        <f t="shared" si="2"/>
        <v>HRM</v>
      </c>
      <c r="H107" s="1" t="s">
        <v>191</v>
      </c>
      <c r="I107" s="1" t="s">
        <v>556</v>
      </c>
    </row>
    <row r="108" spans="1:9" x14ac:dyDescent="0.25">
      <c r="A108" s="1" t="s">
        <v>366</v>
      </c>
      <c r="B108" s="8" t="str">
        <f t="shared" si="3"/>
        <v>MSCG</v>
      </c>
      <c r="C108" s="8" t="str">
        <f t="shared" si="2"/>
        <v>120SIMP</v>
      </c>
      <c r="H108" s="1" t="s">
        <v>192</v>
      </c>
      <c r="I108" s="1" t="s">
        <v>557</v>
      </c>
    </row>
    <row r="109" spans="1:9" x14ac:dyDescent="0.25">
      <c r="A109" s="1" t="s">
        <v>367</v>
      </c>
      <c r="B109" s="8" t="str">
        <f t="shared" si="3"/>
        <v>MSCG</v>
      </c>
      <c r="C109" s="8" t="str">
        <f t="shared" si="2"/>
        <v>BCHEXP</v>
      </c>
      <c r="H109" s="1" t="s">
        <v>194</v>
      </c>
      <c r="I109" s="1" t="s">
        <v>558</v>
      </c>
    </row>
    <row r="110" spans="1:9" x14ac:dyDescent="0.25">
      <c r="A110" s="1" t="s">
        <v>365</v>
      </c>
      <c r="B110" s="8" t="str">
        <f t="shared" si="3"/>
        <v>MSCG</v>
      </c>
      <c r="C110" s="8" t="str">
        <f t="shared" si="2"/>
        <v>BCHIMP</v>
      </c>
      <c r="H110" s="1" t="s">
        <v>196</v>
      </c>
      <c r="I110" s="1" t="s">
        <v>559</v>
      </c>
    </row>
    <row r="111" spans="1:9" x14ac:dyDescent="0.25">
      <c r="A111" s="1" t="s">
        <v>368</v>
      </c>
      <c r="B111" s="8" t="str">
        <f t="shared" si="3"/>
        <v>MSCG</v>
      </c>
      <c r="C111" s="8" t="str">
        <f t="shared" si="2"/>
        <v>SPCEXP</v>
      </c>
      <c r="H111" s="1" t="s">
        <v>197</v>
      </c>
      <c r="I111" s="1" t="s">
        <v>560</v>
      </c>
    </row>
    <row r="112" spans="1:9" x14ac:dyDescent="0.25">
      <c r="A112" s="1" t="s">
        <v>419</v>
      </c>
      <c r="B112" s="8" t="str">
        <f t="shared" si="3"/>
        <v>NESI</v>
      </c>
      <c r="C112" s="8" t="str">
        <f t="shared" si="2"/>
        <v>BCHEXP</v>
      </c>
      <c r="H112" s="1" t="s">
        <v>198</v>
      </c>
      <c r="I112" s="1" t="s">
        <v>561</v>
      </c>
    </row>
    <row r="113" spans="1:9" x14ac:dyDescent="0.25">
      <c r="A113" s="1" t="s">
        <v>416</v>
      </c>
      <c r="B113" s="8" t="str">
        <f t="shared" si="3"/>
        <v>NESI</v>
      </c>
      <c r="C113" s="8" t="str">
        <f t="shared" si="2"/>
        <v>BCHIMP</v>
      </c>
      <c r="H113" s="1" t="s">
        <v>200</v>
      </c>
      <c r="I113" s="1" t="s">
        <v>562</v>
      </c>
    </row>
    <row r="114" spans="1:9" x14ac:dyDescent="0.25">
      <c r="A114" s="1" t="s">
        <v>420</v>
      </c>
      <c r="B114" s="8" t="str">
        <f t="shared" si="3"/>
        <v>NESI</v>
      </c>
      <c r="C114" s="8" t="str">
        <f t="shared" si="2"/>
        <v>SPCEXP</v>
      </c>
      <c r="H114" s="1" t="s">
        <v>201</v>
      </c>
      <c r="I114" s="1" t="s">
        <v>563</v>
      </c>
    </row>
    <row r="115" spans="1:9" x14ac:dyDescent="0.25">
      <c r="A115" s="1" t="s">
        <v>418</v>
      </c>
      <c r="B115" s="8" t="str">
        <f t="shared" si="3"/>
        <v>NESI</v>
      </c>
      <c r="C115" s="8" t="str">
        <f t="shared" si="2"/>
        <v>SPCIMP</v>
      </c>
      <c r="H115" s="1" t="s">
        <v>202</v>
      </c>
      <c r="I115" s="1" t="s">
        <v>564</v>
      </c>
    </row>
    <row r="116" spans="1:9" x14ac:dyDescent="0.25">
      <c r="A116" s="1" t="s">
        <v>371</v>
      </c>
      <c r="B116" s="8" t="str">
        <f t="shared" si="3"/>
        <v>NPC</v>
      </c>
      <c r="C116" s="8" t="str">
        <f t="shared" si="2"/>
        <v>NPC1</v>
      </c>
      <c r="H116" s="1" t="s">
        <v>204</v>
      </c>
      <c r="I116" s="1" t="s">
        <v>565</v>
      </c>
    </row>
    <row r="117" spans="1:9" x14ac:dyDescent="0.25">
      <c r="A117" s="1" t="s">
        <v>373</v>
      </c>
      <c r="B117" s="8" t="str">
        <f t="shared" si="3"/>
        <v>NRG</v>
      </c>
      <c r="C117" s="8" t="str">
        <f t="shared" si="2"/>
        <v>NRG3</v>
      </c>
      <c r="H117" s="1" t="s">
        <v>205</v>
      </c>
      <c r="I117" s="1" t="s">
        <v>566</v>
      </c>
    </row>
    <row r="118" spans="1:9" x14ac:dyDescent="0.25">
      <c r="A118" s="1" t="s">
        <v>441</v>
      </c>
      <c r="B118" s="8" t="str">
        <f t="shared" si="3"/>
        <v>NXI</v>
      </c>
      <c r="C118" s="8" t="str">
        <f t="shared" si="2"/>
        <v>GWW1</v>
      </c>
      <c r="H118" s="1" t="s">
        <v>206</v>
      </c>
      <c r="I118" s="1" t="s">
        <v>567</v>
      </c>
    </row>
    <row r="119" spans="1:9" x14ac:dyDescent="0.25">
      <c r="A119" s="1" t="s">
        <v>374</v>
      </c>
      <c r="B119" s="8" t="str">
        <f t="shared" si="3"/>
        <v>NXI</v>
      </c>
      <c r="C119" s="8" t="str">
        <f t="shared" si="2"/>
        <v>NX01</v>
      </c>
      <c r="H119" s="1" t="s">
        <v>209</v>
      </c>
      <c r="I119" t="s">
        <v>568</v>
      </c>
    </row>
    <row r="120" spans="1:9" x14ac:dyDescent="0.25">
      <c r="A120" s="1" t="s">
        <v>375</v>
      </c>
      <c r="B120" s="8" t="str">
        <f t="shared" si="3"/>
        <v>NXI</v>
      </c>
      <c r="C120" s="8" t="str">
        <f t="shared" si="2"/>
        <v>NX02</v>
      </c>
      <c r="H120" s="1" t="s">
        <v>212</v>
      </c>
      <c r="I120" t="s">
        <v>666</v>
      </c>
    </row>
    <row r="121" spans="1:9" x14ac:dyDescent="0.25">
      <c r="A121" s="1" t="s">
        <v>377</v>
      </c>
      <c r="B121" s="8" t="str">
        <f t="shared" si="3"/>
        <v>OWFL</v>
      </c>
      <c r="C121" s="8" t="str">
        <f t="shared" si="2"/>
        <v>OWF1</v>
      </c>
      <c r="H121" s="1" t="s">
        <v>81</v>
      </c>
      <c r="I121" t="s">
        <v>583</v>
      </c>
    </row>
    <row r="122" spans="1:9" x14ac:dyDescent="0.25">
      <c r="A122" s="1" t="s">
        <v>458</v>
      </c>
      <c r="B122" s="8" t="str">
        <f t="shared" si="3"/>
        <v>PCES</v>
      </c>
      <c r="C122" s="8" t="str">
        <f t="shared" ref="C122:C185" si="4">IF(OR(RIGHT($A122,4)="CES1",RIGHT($A122,4)="CES2"),"CES1/CES2",IF(RIGHT($A122,9)="CRE1/CRE2","CRE1",RIGHT($A122,LEN($A122)-FIND(".",$A122,1))))</f>
        <v>EC01</v>
      </c>
      <c r="H122" s="1" t="s">
        <v>78</v>
      </c>
      <c r="I122" t="s">
        <v>584</v>
      </c>
    </row>
    <row r="123" spans="1:9" x14ac:dyDescent="0.25">
      <c r="A123" s="1" t="s">
        <v>440</v>
      </c>
      <c r="B123" s="8" t="str">
        <f t="shared" si="3"/>
        <v>PPLE</v>
      </c>
      <c r="C123" s="8" t="str">
        <f t="shared" si="4"/>
        <v>120SIMP</v>
      </c>
      <c r="H123" s="1" t="s">
        <v>215</v>
      </c>
      <c r="I123" t="s">
        <v>569</v>
      </c>
    </row>
    <row r="124" spans="1:9" x14ac:dyDescent="0.25">
      <c r="A124" s="1" t="s">
        <v>446</v>
      </c>
      <c r="B124" s="8" t="str">
        <f t="shared" si="3"/>
        <v>PWX</v>
      </c>
      <c r="C124" s="8" t="str">
        <f t="shared" si="4"/>
        <v>120SIMP</v>
      </c>
      <c r="H124" s="1" t="s">
        <v>267</v>
      </c>
      <c r="I124" t="s">
        <v>570</v>
      </c>
    </row>
    <row r="125" spans="1:9" x14ac:dyDescent="0.25">
      <c r="A125" s="1" t="s">
        <v>382</v>
      </c>
      <c r="B125" s="8" t="str">
        <f t="shared" si="3"/>
        <v>PWX</v>
      </c>
      <c r="C125" s="8" t="str">
        <f t="shared" si="4"/>
        <v>BCHEXP</v>
      </c>
      <c r="H125" s="1" t="s">
        <v>268</v>
      </c>
      <c r="I125" t="s">
        <v>571</v>
      </c>
    </row>
    <row r="126" spans="1:9" x14ac:dyDescent="0.25">
      <c r="A126" s="1" t="s">
        <v>383</v>
      </c>
      <c r="B126" s="8" t="str">
        <f t="shared" si="3"/>
        <v>PWX</v>
      </c>
      <c r="C126" s="8" t="str">
        <f t="shared" si="4"/>
        <v>BCHIMP</v>
      </c>
      <c r="H126" s="1" t="s">
        <v>219</v>
      </c>
      <c r="I126" t="s">
        <v>572</v>
      </c>
    </row>
    <row r="127" spans="1:9" x14ac:dyDescent="0.25">
      <c r="A127" s="1" t="s">
        <v>339</v>
      </c>
      <c r="B127" s="8" t="str">
        <f t="shared" si="3"/>
        <v>PWX</v>
      </c>
      <c r="C127" s="8" t="str">
        <f t="shared" si="4"/>
        <v>FNG1</v>
      </c>
      <c r="H127" s="1" t="s">
        <v>221</v>
      </c>
      <c r="I127" t="s">
        <v>573</v>
      </c>
    </row>
    <row r="128" spans="1:9" x14ac:dyDescent="0.25">
      <c r="A128" s="1" t="s">
        <v>445</v>
      </c>
      <c r="B128" s="8" t="str">
        <f t="shared" si="3"/>
        <v>PWX</v>
      </c>
      <c r="C128" s="8" t="str">
        <f t="shared" si="4"/>
        <v>SPCEXP</v>
      </c>
      <c r="H128" s="1" t="s">
        <v>222</v>
      </c>
      <c r="I128" t="s">
        <v>574</v>
      </c>
    </row>
    <row r="129" spans="1:9" x14ac:dyDescent="0.25">
      <c r="A129" s="1" t="s">
        <v>447</v>
      </c>
      <c r="B129" s="8" t="str">
        <f t="shared" si="3"/>
        <v>PWX</v>
      </c>
      <c r="C129" s="8" t="str">
        <f t="shared" si="4"/>
        <v>SPCIMP</v>
      </c>
      <c r="H129" s="1" t="s">
        <v>223</v>
      </c>
      <c r="I129" t="s">
        <v>575</v>
      </c>
    </row>
    <row r="130" spans="1:9" x14ac:dyDescent="0.25">
      <c r="A130" s="1" t="s">
        <v>459</v>
      </c>
      <c r="B130" s="8" t="str">
        <f t="shared" si="3"/>
        <v>REMC</v>
      </c>
      <c r="C130" s="8" t="str">
        <f t="shared" si="4"/>
        <v>120SIMP</v>
      </c>
      <c r="H130" s="1" t="s">
        <v>228</v>
      </c>
      <c r="I130" t="s">
        <v>576</v>
      </c>
    </row>
    <row r="131" spans="1:9" x14ac:dyDescent="0.25">
      <c r="A131" s="1" t="s">
        <v>460</v>
      </c>
      <c r="B131" s="8" t="str">
        <f t="shared" si="3"/>
        <v>REMC</v>
      </c>
      <c r="C131" s="8" t="str">
        <f t="shared" si="4"/>
        <v>BCHEXP</v>
      </c>
      <c r="H131" s="1" t="s">
        <v>233</v>
      </c>
      <c r="I131" t="s">
        <v>577</v>
      </c>
    </row>
    <row r="132" spans="1:9" x14ac:dyDescent="0.25">
      <c r="A132" s="1" t="s">
        <v>385</v>
      </c>
      <c r="B132" s="8" t="str">
        <f t="shared" si="3"/>
        <v>REMC</v>
      </c>
      <c r="C132" s="8" t="str">
        <f t="shared" si="4"/>
        <v>BCHIMP</v>
      </c>
      <c r="H132" s="1" t="s">
        <v>234</v>
      </c>
      <c r="I132" t="s">
        <v>578</v>
      </c>
    </row>
    <row r="133" spans="1:9" x14ac:dyDescent="0.25">
      <c r="A133" s="1" t="s">
        <v>451</v>
      </c>
      <c r="B133" s="8" t="str">
        <f t="shared" ref="B133:B196" si="5">LEFT($A133,FIND(".",$A133,1)-1)</f>
        <v>REMC</v>
      </c>
      <c r="C133" s="8" t="str">
        <f t="shared" si="4"/>
        <v>SPCEXP</v>
      </c>
      <c r="H133" s="1" t="s">
        <v>236</v>
      </c>
      <c r="I133" t="s">
        <v>579</v>
      </c>
    </row>
    <row r="134" spans="1:9" x14ac:dyDescent="0.25">
      <c r="A134" s="1" t="s">
        <v>386</v>
      </c>
      <c r="B134" s="8" t="str">
        <f t="shared" si="5"/>
        <v>REMC</v>
      </c>
      <c r="C134" s="8" t="str">
        <f t="shared" si="4"/>
        <v>SPCIMP</v>
      </c>
    </row>
    <row r="135" spans="1:9" x14ac:dyDescent="0.25">
      <c r="A135" s="1" t="s">
        <v>363</v>
      </c>
      <c r="B135" s="8" t="str">
        <f t="shared" si="5"/>
        <v>SCE</v>
      </c>
      <c r="C135" s="8" t="str">
        <f t="shared" si="4"/>
        <v>MKR1</v>
      </c>
    </row>
    <row r="136" spans="1:9" x14ac:dyDescent="0.25">
      <c r="A136" s="1" t="s">
        <v>390</v>
      </c>
      <c r="B136" s="8" t="str">
        <f t="shared" si="5"/>
        <v>SCL</v>
      </c>
      <c r="C136" s="8" t="str">
        <f t="shared" si="4"/>
        <v>SCL1</v>
      </c>
    </row>
    <row r="137" spans="1:9" x14ac:dyDescent="0.25">
      <c r="A137" s="1" t="s">
        <v>391</v>
      </c>
      <c r="B137" s="8" t="str">
        <f t="shared" si="5"/>
        <v>SCR</v>
      </c>
      <c r="C137" s="8" t="str">
        <f t="shared" si="4"/>
        <v>SCR1</v>
      </c>
    </row>
    <row r="138" spans="1:9" x14ac:dyDescent="0.25">
      <c r="A138" s="1" t="s">
        <v>392</v>
      </c>
      <c r="B138" s="8" t="str">
        <f t="shared" si="5"/>
        <v>SEPI</v>
      </c>
      <c r="C138" s="8" t="str">
        <f t="shared" si="4"/>
        <v>SCR2</v>
      </c>
    </row>
    <row r="139" spans="1:9" x14ac:dyDescent="0.25">
      <c r="A139" s="1" t="s">
        <v>393</v>
      </c>
      <c r="B139" s="8" t="str">
        <f t="shared" si="5"/>
        <v>SEPI</v>
      </c>
      <c r="C139" s="8" t="str">
        <f t="shared" si="4"/>
        <v>SCR3</v>
      </c>
    </row>
    <row r="140" spans="1:9" x14ac:dyDescent="0.25">
      <c r="A140" s="1" t="s">
        <v>452</v>
      </c>
      <c r="B140" s="8" t="str">
        <f t="shared" si="5"/>
        <v>SEPI</v>
      </c>
      <c r="C140" s="8" t="str">
        <f t="shared" si="4"/>
        <v>SCR4</v>
      </c>
    </row>
    <row r="141" spans="1:9" x14ac:dyDescent="0.25">
      <c r="A141" s="1" t="s">
        <v>395</v>
      </c>
      <c r="B141" s="8" t="str">
        <f t="shared" si="5"/>
        <v>SHEL</v>
      </c>
      <c r="C141" s="8" t="str">
        <f t="shared" si="4"/>
        <v>SCTG</v>
      </c>
    </row>
    <row r="142" spans="1:9" x14ac:dyDescent="0.25">
      <c r="A142" s="1" t="s">
        <v>413</v>
      </c>
      <c r="B142" s="8" t="str">
        <f t="shared" si="5"/>
        <v>SHEL</v>
      </c>
      <c r="C142" s="8" t="str">
        <f t="shared" si="4"/>
        <v>SHCG</v>
      </c>
    </row>
    <row r="143" spans="1:9" x14ac:dyDescent="0.25">
      <c r="A143" s="1" t="s">
        <v>422</v>
      </c>
      <c r="B143" s="8" t="str">
        <f t="shared" si="5"/>
        <v>TAC2</v>
      </c>
      <c r="C143" s="8" t="str">
        <f t="shared" si="4"/>
        <v>TAY1</v>
      </c>
    </row>
    <row r="144" spans="1:9" x14ac:dyDescent="0.25">
      <c r="A144" s="1" t="s">
        <v>345</v>
      </c>
      <c r="B144" s="8" t="str">
        <f t="shared" si="5"/>
        <v>TAC3</v>
      </c>
      <c r="C144" s="8" t="str">
        <f t="shared" si="4"/>
        <v>GWW1</v>
      </c>
    </row>
    <row r="145" spans="1:3" x14ac:dyDescent="0.25">
      <c r="A145" s="1" t="s">
        <v>394</v>
      </c>
      <c r="B145" s="8" t="str">
        <f t="shared" si="5"/>
        <v>TAC4</v>
      </c>
      <c r="C145" s="8" t="str">
        <f t="shared" si="4"/>
        <v>SCR4</v>
      </c>
    </row>
    <row r="146" spans="1:3" x14ac:dyDescent="0.25">
      <c r="A146" s="1" t="s">
        <v>358</v>
      </c>
      <c r="B146" s="8" t="str">
        <f t="shared" si="5"/>
        <v>TAKH</v>
      </c>
      <c r="C146" s="8" t="str">
        <f t="shared" si="4"/>
        <v>KH3</v>
      </c>
    </row>
    <row r="147" spans="1:3" x14ac:dyDescent="0.25">
      <c r="A147" s="1" t="s">
        <v>291</v>
      </c>
      <c r="B147" s="8" t="str">
        <f t="shared" si="5"/>
        <v>TAU</v>
      </c>
      <c r="C147" s="8" t="str">
        <f t="shared" si="4"/>
        <v>BAR</v>
      </c>
    </row>
    <row r="148" spans="1:3" x14ac:dyDescent="0.25">
      <c r="A148" s="1" t="s">
        <v>294</v>
      </c>
      <c r="B148" s="8" t="str">
        <f t="shared" si="5"/>
        <v>TAU</v>
      </c>
      <c r="C148" s="8" t="str">
        <f t="shared" si="4"/>
        <v>BIG</v>
      </c>
    </row>
    <row r="149" spans="1:3" x14ac:dyDescent="0.25">
      <c r="A149" s="1" t="s">
        <v>295</v>
      </c>
      <c r="B149" s="8" t="str">
        <f t="shared" si="5"/>
        <v>TAU</v>
      </c>
      <c r="C149" s="8" t="str">
        <f t="shared" si="4"/>
        <v>BPW</v>
      </c>
    </row>
    <row r="150" spans="1:3" x14ac:dyDescent="0.25">
      <c r="A150" s="1" t="s">
        <v>300</v>
      </c>
      <c r="B150" s="8" t="str">
        <f t="shared" si="5"/>
        <v>TAU</v>
      </c>
      <c r="C150" s="8" t="str">
        <f t="shared" si="4"/>
        <v>BRA</v>
      </c>
    </row>
    <row r="151" spans="1:3" x14ac:dyDescent="0.25">
      <c r="A151" s="1" t="s">
        <v>303</v>
      </c>
      <c r="B151" s="8" t="str">
        <f t="shared" si="5"/>
        <v>TAU</v>
      </c>
      <c r="C151" s="8" t="str">
        <f t="shared" si="4"/>
        <v>CAS</v>
      </c>
    </row>
    <row r="152" spans="1:3" x14ac:dyDescent="0.25">
      <c r="A152" s="1" t="s">
        <v>340</v>
      </c>
      <c r="B152" s="8" t="str">
        <f t="shared" si="5"/>
        <v>TAU</v>
      </c>
      <c r="C152" s="8" t="str">
        <f t="shared" si="4"/>
        <v>GHO</v>
      </c>
    </row>
    <row r="153" spans="1:3" x14ac:dyDescent="0.25">
      <c r="A153" s="1" t="s">
        <v>348</v>
      </c>
      <c r="B153" s="8" t="str">
        <f t="shared" si="5"/>
        <v>TAU</v>
      </c>
      <c r="C153" s="8" t="str">
        <f t="shared" si="4"/>
        <v>HSH</v>
      </c>
    </row>
    <row r="154" spans="1:3" x14ac:dyDescent="0.25">
      <c r="A154" s="1" t="s">
        <v>351</v>
      </c>
      <c r="B154" s="8" t="str">
        <f t="shared" si="5"/>
        <v>TAU</v>
      </c>
      <c r="C154" s="8" t="str">
        <f t="shared" si="4"/>
        <v>INT</v>
      </c>
    </row>
    <row r="155" spans="1:3" x14ac:dyDescent="0.25">
      <c r="A155" s="1" t="s">
        <v>355</v>
      </c>
      <c r="B155" s="8" t="str">
        <f t="shared" si="5"/>
        <v>TAU</v>
      </c>
      <c r="C155" s="8" t="str">
        <f t="shared" si="4"/>
        <v>KAN</v>
      </c>
    </row>
    <row r="156" spans="1:3" x14ac:dyDescent="0.25">
      <c r="A156" s="1" t="s">
        <v>380</v>
      </c>
      <c r="B156" s="8" t="str">
        <f t="shared" si="5"/>
        <v>TAU</v>
      </c>
      <c r="C156" s="8" t="str">
        <f t="shared" si="4"/>
        <v>POC</v>
      </c>
    </row>
    <row r="157" spans="1:3" x14ac:dyDescent="0.25">
      <c r="A157" s="1" t="s">
        <v>388</v>
      </c>
      <c r="B157" s="8" t="str">
        <f t="shared" si="5"/>
        <v>TAU</v>
      </c>
      <c r="C157" s="8" t="str">
        <f t="shared" si="4"/>
        <v>RUN</v>
      </c>
    </row>
    <row r="158" spans="1:3" x14ac:dyDescent="0.25">
      <c r="A158" s="1" t="s">
        <v>417</v>
      </c>
      <c r="B158" s="8" t="str">
        <f t="shared" si="5"/>
        <v>TAU</v>
      </c>
      <c r="C158" s="8" t="str">
        <f t="shared" si="4"/>
        <v>SPR</v>
      </c>
    </row>
    <row r="159" spans="1:3" x14ac:dyDescent="0.25">
      <c r="A159" s="1" t="s">
        <v>428</v>
      </c>
      <c r="B159" s="8" t="str">
        <f t="shared" si="5"/>
        <v>TAU</v>
      </c>
      <c r="C159" s="8" t="str">
        <f t="shared" si="4"/>
        <v>THS</v>
      </c>
    </row>
    <row r="160" spans="1:3" x14ac:dyDescent="0.25">
      <c r="A160" s="1" t="s">
        <v>337</v>
      </c>
      <c r="B160" s="8" t="str">
        <f t="shared" si="5"/>
        <v>TCES</v>
      </c>
      <c r="C160" s="8" t="str">
        <f t="shared" si="4"/>
        <v>120SIMP</v>
      </c>
    </row>
    <row r="161" spans="1:3" x14ac:dyDescent="0.25">
      <c r="A161" s="1" t="s">
        <v>338</v>
      </c>
      <c r="B161" s="8" t="str">
        <f t="shared" si="5"/>
        <v>TCES</v>
      </c>
      <c r="C161" s="8" t="str">
        <f t="shared" si="4"/>
        <v>BCHEXP</v>
      </c>
    </row>
    <row r="162" spans="1:3" x14ac:dyDescent="0.25">
      <c r="A162" s="1" t="s">
        <v>336</v>
      </c>
      <c r="B162" s="8" t="str">
        <f t="shared" si="5"/>
        <v>TCES</v>
      </c>
      <c r="C162" s="8" t="str">
        <f t="shared" si="4"/>
        <v>BCHIMP</v>
      </c>
    </row>
    <row r="163" spans="1:3" x14ac:dyDescent="0.25">
      <c r="A163" s="1" t="s">
        <v>292</v>
      </c>
      <c r="B163" s="8" t="str">
        <f t="shared" si="5"/>
        <v>TCN</v>
      </c>
      <c r="C163" s="8" t="str">
        <f t="shared" si="4"/>
        <v>BCR2</v>
      </c>
    </row>
    <row r="164" spans="1:3" x14ac:dyDescent="0.25">
      <c r="A164" s="1" t="s">
        <v>293</v>
      </c>
      <c r="B164" s="8" t="str">
        <f t="shared" si="5"/>
        <v>TCN</v>
      </c>
      <c r="C164" s="8" t="str">
        <f t="shared" si="4"/>
        <v>BCRK</v>
      </c>
    </row>
    <row r="165" spans="1:3" x14ac:dyDescent="0.25">
      <c r="A165" s="1" t="s">
        <v>364</v>
      </c>
      <c r="B165" s="8" t="str">
        <f t="shared" si="5"/>
        <v>TCN</v>
      </c>
      <c r="C165" s="8" t="str">
        <f t="shared" si="4"/>
        <v>MKRC</v>
      </c>
    </row>
    <row r="166" spans="1:3" x14ac:dyDescent="0.25">
      <c r="A166" s="1" t="s">
        <v>397</v>
      </c>
      <c r="B166" s="8" t="str">
        <f t="shared" si="5"/>
        <v>TCN</v>
      </c>
      <c r="C166" s="8" t="str">
        <f t="shared" si="4"/>
        <v>SD1</v>
      </c>
    </row>
    <row r="167" spans="1:3" x14ac:dyDescent="0.25">
      <c r="A167" s="1" t="s">
        <v>399</v>
      </c>
      <c r="B167" s="8" t="str">
        <f t="shared" si="5"/>
        <v>TCN</v>
      </c>
      <c r="C167" s="8" t="str">
        <f t="shared" si="4"/>
        <v>SD2</v>
      </c>
    </row>
    <row r="168" spans="1:3" x14ac:dyDescent="0.25">
      <c r="A168" s="1" t="s">
        <v>409</v>
      </c>
      <c r="B168" s="8" t="str">
        <f t="shared" si="5"/>
        <v>TCN</v>
      </c>
      <c r="C168" s="8" t="str">
        <f t="shared" si="4"/>
        <v>SH1</v>
      </c>
    </row>
    <row r="169" spans="1:3" x14ac:dyDescent="0.25">
      <c r="A169" s="1" t="s">
        <v>411</v>
      </c>
      <c r="B169" s="8" t="str">
        <f t="shared" si="5"/>
        <v>TCN</v>
      </c>
      <c r="C169" s="8" t="str">
        <f t="shared" si="4"/>
        <v>SH2</v>
      </c>
    </row>
    <row r="170" spans="1:3" x14ac:dyDescent="0.25">
      <c r="A170" s="1" t="s">
        <v>423</v>
      </c>
      <c r="B170" s="8" t="str">
        <f t="shared" si="5"/>
        <v>TCN</v>
      </c>
      <c r="C170" s="8" t="str">
        <f t="shared" si="4"/>
        <v>TC01</v>
      </c>
    </row>
    <row r="171" spans="1:3" x14ac:dyDescent="0.25">
      <c r="A171" s="1" t="s">
        <v>424</v>
      </c>
      <c r="B171" s="8" t="str">
        <f t="shared" si="5"/>
        <v>TCN</v>
      </c>
      <c r="C171" s="8" t="str">
        <f t="shared" si="4"/>
        <v>TC02</v>
      </c>
    </row>
    <row r="172" spans="1:3" x14ac:dyDescent="0.25">
      <c r="A172" s="1" t="s">
        <v>429</v>
      </c>
      <c r="B172" s="8" t="str">
        <f t="shared" si="5"/>
        <v>TEC</v>
      </c>
      <c r="C172" s="8" t="str">
        <f t="shared" si="4"/>
        <v>SPCEXP</v>
      </c>
    </row>
    <row r="173" spans="1:3" x14ac:dyDescent="0.25">
      <c r="A173" s="1" t="s">
        <v>427</v>
      </c>
      <c r="B173" s="8" t="str">
        <f t="shared" si="5"/>
        <v>TEN</v>
      </c>
      <c r="C173" s="8" t="str">
        <f t="shared" si="4"/>
        <v>120SIMP</v>
      </c>
    </row>
    <row r="174" spans="1:3" x14ac:dyDescent="0.25">
      <c r="A174" s="1" t="s">
        <v>426</v>
      </c>
      <c r="B174" s="8" t="str">
        <f t="shared" si="5"/>
        <v>TEN</v>
      </c>
      <c r="C174" s="8" t="str">
        <f t="shared" si="4"/>
        <v>BCHEXP</v>
      </c>
    </row>
    <row r="175" spans="1:3" x14ac:dyDescent="0.25">
      <c r="A175" s="1" t="s">
        <v>425</v>
      </c>
      <c r="B175" s="8" t="str">
        <f t="shared" si="5"/>
        <v>TEN</v>
      </c>
      <c r="C175" s="8" t="str">
        <f t="shared" si="4"/>
        <v>BCHIMP</v>
      </c>
    </row>
    <row r="176" spans="1:3" x14ac:dyDescent="0.25">
      <c r="A176" s="1" t="s">
        <v>453</v>
      </c>
      <c r="B176" s="8" t="str">
        <f t="shared" si="5"/>
        <v>TEN</v>
      </c>
      <c r="C176" s="8" t="str">
        <f t="shared" si="4"/>
        <v>SPCIMP</v>
      </c>
    </row>
    <row r="177" spans="1:3" x14ac:dyDescent="0.25">
      <c r="A177" s="1" t="s">
        <v>463</v>
      </c>
      <c r="B177" s="8" t="str">
        <f t="shared" si="5"/>
        <v>TPCI</v>
      </c>
      <c r="C177" s="8" t="str">
        <f t="shared" si="4"/>
        <v>120SIMP</v>
      </c>
    </row>
    <row r="178" spans="1:3" x14ac:dyDescent="0.25">
      <c r="A178" s="1" t="s">
        <v>430</v>
      </c>
      <c r="B178" s="8" t="str">
        <f t="shared" si="5"/>
        <v>TPCI</v>
      </c>
      <c r="C178" s="8" t="str">
        <f t="shared" si="4"/>
        <v>SPCEXP</v>
      </c>
    </row>
    <row r="179" spans="1:3" x14ac:dyDescent="0.25">
      <c r="A179" s="1" t="s">
        <v>270</v>
      </c>
      <c r="B179" s="8" t="str">
        <f t="shared" si="5"/>
        <v>UNCA</v>
      </c>
      <c r="C179" s="8" t="str">
        <f t="shared" si="4"/>
        <v>0000001511</v>
      </c>
    </row>
    <row r="180" spans="1:3" x14ac:dyDescent="0.25">
      <c r="A180" s="1" t="s">
        <v>271</v>
      </c>
      <c r="B180" s="8" t="str">
        <f t="shared" si="5"/>
        <v>UNCA</v>
      </c>
      <c r="C180" s="8" t="str">
        <f t="shared" si="4"/>
        <v>0000006711</v>
      </c>
    </row>
    <row r="181" spans="1:3" x14ac:dyDescent="0.25">
      <c r="A181" s="1" t="s">
        <v>272</v>
      </c>
      <c r="B181" s="8" t="str">
        <f t="shared" si="5"/>
        <v>UNCA</v>
      </c>
      <c r="C181" s="8" t="str">
        <f t="shared" si="4"/>
        <v>0000022911</v>
      </c>
    </row>
    <row r="182" spans="1:3" x14ac:dyDescent="0.25">
      <c r="A182" s="1" t="s">
        <v>273</v>
      </c>
      <c r="B182" s="8" t="str">
        <f t="shared" si="5"/>
        <v>UNCA</v>
      </c>
      <c r="C182" s="8" t="str">
        <f t="shared" si="4"/>
        <v>0000025611</v>
      </c>
    </row>
    <row r="183" spans="1:3" x14ac:dyDescent="0.25">
      <c r="A183" s="1" t="s">
        <v>274</v>
      </c>
      <c r="B183" s="8" t="str">
        <f t="shared" si="5"/>
        <v>UNCA</v>
      </c>
      <c r="C183" s="8" t="str">
        <f t="shared" si="4"/>
        <v>0000027711</v>
      </c>
    </row>
    <row r="184" spans="1:3" x14ac:dyDescent="0.25">
      <c r="A184" s="1" t="s">
        <v>275</v>
      </c>
      <c r="B184" s="8" t="str">
        <f t="shared" si="5"/>
        <v>UNCA</v>
      </c>
      <c r="C184" s="8" t="str">
        <f t="shared" si="4"/>
        <v>0000034911</v>
      </c>
    </row>
    <row r="185" spans="1:3" x14ac:dyDescent="0.25">
      <c r="A185" s="1" t="s">
        <v>276</v>
      </c>
      <c r="B185" s="8" t="str">
        <f t="shared" si="5"/>
        <v>UNCA</v>
      </c>
      <c r="C185" s="8" t="str">
        <f t="shared" si="4"/>
        <v>0000038511</v>
      </c>
    </row>
    <row r="186" spans="1:3" x14ac:dyDescent="0.25">
      <c r="A186" s="1" t="s">
        <v>277</v>
      </c>
      <c r="B186" s="8" t="str">
        <f t="shared" si="5"/>
        <v>UNCA</v>
      </c>
      <c r="C186" s="8" t="str">
        <f t="shared" ref="C186:C198" si="6">IF(OR(RIGHT($A186,4)="CES1",RIGHT($A186,4)="CES2"),"CES1/CES2",IF(RIGHT($A186,9)="CRE1/CRE2","CRE1",RIGHT($A186,LEN($A186)-FIND(".",$A186,1))))</f>
        <v>0000039611</v>
      </c>
    </row>
    <row r="187" spans="1:3" x14ac:dyDescent="0.25">
      <c r="A187" s="1" t="s">
        <v>278</v>
      </c>
      <c r="B187" s="8" t="str">
        <f t="shared" si="5"/>
        <v>UNCA</v>
      </c>
      <c r="C187" s="8" t="str">
        <f t="shared" si="6"/>
        <v>0000045411</v>
      </c>
    </row>
    <row r="188" spans="1:3" x14ac:dyDescent="0.25">
      <c r="A188" s="1" t="s">
        <v>279</v>
      </c>
      <c r="B188" s="8" t="str">
        <f t="shared" si="5"/>
        <v>UNCA</v>
      </c>
      <c r="C188" s="8" t="str">
        <f t="shared" si="6"/>
        <v>0000065911</v>
      </c>
    </row>
    <row r="189" spans="1:3" x14ac:dyDescent="0.25">
      <c r="A189" s="1" t="s">
        <v>454</v>
      </c>
      <c r="B189" s="8" t="str">
        <f t="shared" si="5"/>
        <v>UNCA</v>
      </c>
      <c r="C189" s="8" t="str">
        <f t="shared" si="6"/>
        <v>0000079301</v>
      </c>
    </row>
    <row r="190" spans="1:3" x14ac:dyDescent="0.25">
      <c r="A190" s="1" t="s">
        <v>280</v>
      </c>
      <c r="B190" s="8" t="str">
        <f t="shared" si="5"/>
        <v>UNCA</v>
      </c>
      <c r="C190" s="8" t="str">
        <f t="shared" si="6"/>
        <v>0000089511</v>
      </c>
    </row>
    <row r="191" spans="1:3" x14ac:dyDescent="0.25">
      <c r="A191" s="1" t="s">
        <v>290</v>
      </c>
      <c r="B191" s="8" t="str">
        <f t="shared" si="5"/>
        <v>VQW</v>
      </c>
      <c r="C191" s="8" t="str">
        <f t="shared" si="6"/>
        <v>ARD1</v>
      </c>
    </row>
    <row r="192" spans="1:3" x14ac:dyDescent="0.25">
      <c r="A192" s="1" t="s">
        <v>302</v>
      </c>
      <c r="B192" s="8" t="str">
        <f t="shared" si="5"/>
        <v>VQW</v>
      </c>
      <c r="C192" s="8" t="str">
        <f t="shared" si="6"/>
        <v>BTR1</v>
      </c>
    </row>
    <row r="193" spans="1:3" x14ac:dyDescent="0.25">
      <c r="A193" s="1" t="s">
        <v>308</v>
      </c>
      <c r="B193" s="8" t="str">
        <f t="shared" si="5"/>
        <v>VQW</v>
      </c>
      <c r="C193" s="8" t="str">
        <f t="shared" si="6"/>
        <v>CR1</v>
      </c>
    </row>
    <row r="194" spans="1:3" x14ac:dyDescent="0.25">
      <c r="A194" s="1" t="s">
        <v>309</v>
      </c>
      <c r="B194" s="8" t="str">
        <f t="shared" si="5"/>
        <v>VQW</v>
      </c>
      <c r="C194" s="8" t="str">
        <f t="shared" si="6"/>
        <v>CRE3</v>
      </c>
    </row>
    <row r="195" spans="1:3" x14ac:dyDescent="0.25">
      <c r="A195" s="1" t="s">
        <v>349</v>
      </c>
      <c r="B195" s="8" t="str">
        <f t="shared" si="5"/>
        <v>VQW</v>
      </c>
      <c r="C195" s="8" t="str">
        <f t="shared" si="6"/>
        <v>IEW1</v>
      </c>
    </row>
    <row r="196" spans="1:3" x14ac:dyDescent="0.25">
      <c r="A196" s="1" t="s">
        <v>350</v>
      </c>
      <c r="B196" s="8" t="str">
        <f t="shared" si="5"/>
        <v>VQW</v>
      </c>
      <c r="C196" s="8" t="str">
        <f t="shared" si="6"/>
        <v>IEW2</v>
      </c>
    </row>
    <row r="197" spans="1:3" x14ac:dyDescent="0.25">
      <c r="A197" s="1" t="s">
        <v>434</v>
      </c>
      <c r="B197" s="8" t="str">
        <f t="shared" ref="B197:B198" si="7">LEFT($A197,FIND(".",$A197,1)-1)</f>
        <v>WEYR</v>
      </c>
      <c r="C197" s="8" t="str">
        <f t="shared" si="6"/>
        <v>WEY1</v>
      </c>
    </row>
    <row r="198" spans="1:3" x14ac:dyDescent="0.25">
      <c r="A198" s="1" t="s">
        <v>415</v>
      </c>
      <c r="B198" s="8" t="str">
        <f t="shared" si="7"/>
        <v>WFML</v>
      </c>
      <c r="C198" s="8" t="str">
        <f t="shared" si="6"/>
        <v>SLP1</v>
      </c>
    </row>
  </sheetData>
  <sortState xmlns:xlrd2="http://schemas.microsoft.com/office/spreadsheetml/2017/richdata2" ref="E2:F75">
    <sortCondition ref="E2:E75"/>
  </sortState>
  <pageMargins left="0.51181102362204722" right="0.51181102362204722" top="0.74803149606299213" bottom="0.51181102362204722" header="0.51181102362204722" footer="0.23622047244094491"/>
  <pageSetup paperSize="17" orientation="landscape" r:id="rId1"/>
  <headerFooter>
    <oddHeader>&amp;C&amp;"-,Bold"&amp;12&amp;F[&amp;A]</oddHeader>
    <oddFooter>&amp;L&amp;9Posted: 19 Oct 2020&amp;C&amp;9Page &amp;P of &amp;N&amp;R&amp;9Public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Summary</vt:lpstr>
      <vt:lpstr>2016</vt:lpstr>
      <vt:lpstr>2015</vt:lpstr>
      <vt:lpstr>2014</vt:lpstr>
      <vt:lpstr>Lookup Tables</vt:lpstr>
      <vt:lpstr>'2014'!Print_Titles</vt:lpstr>
      <vt:lpstr>'2015'!Print_Titles</vt:lpstr>
      <vt:lpstr>'2016'!Print_Titles</vt:lpstr>
      <vt:lpstr>'Lookup Tables'!Print_Titles</vt:lpstr>
      <vt:lpstr>Summary!Print_Titles</vt:lpstr>
    </vt:vector>
  </TitlesOfParts>
  <Company>Alberta Electric System Operator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Martin</dc:creator>
  <cp:lastModifiedBy>John Martin</cp:lastModifiedBy>
  <dcterms:created xsi:type="dcterms:W3CDTF">2020-07-06T20:49:52Z</dcterms:created>
  <dcterms:modified xsi:type="dcterms:W3CDTF">2020-10-16T23:23:05Z</dcterms:modified>
</cp:coreProperties>
</file>